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rDaten/Lehrer/Fotos&amp;Berichte/für die Homepage/"/>
    </mc:Choice>
  </mc:AlternateContent>
  <xr:revisionPtr revIDLastSave="0" documentId="8_{B38DD6A6-40A3-D645-B194-FDBC2A6926CC}" xr6:coauthVersionLast="47" xr6:coauthVersionMax="47" xr10:uidLastSave="{00000000-0000-0000-0000-000000000000}"/>
  <bookViews>
    <workbookView xWindow="8160" yWindow="500" windowWidth="29040" windowHeight="15840" xr2:uid="{00000000-000D-0000-FFFF-FFFF00000000}"/>
  </bookViews>
  <sheets>
    <sheet name="Basistabellen" sheetId="2" r:id="rId1"/>
  </sheets>
  <definedNames>
    <definedName name="_Hlk108535107" localSheetId="0">Basistabellen!$F$187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0" i="2" l="1"/>
  <c r="K170" i="2"/>
  <c r="J170" i="2"/>
  <c r="I170" i="2"/>
  <c r="H170" i="2"/>
  <c r="L119" i="2"/>
  <c r="K119" i="2"/>
  <c r="J119" i="2"/>
  <c r="I119" i="2"/>
  <c r="H119" i="2"/>
  <c r="L68" i="2"/>
  <c r="K68" i="2"/>
  <c r="J68" i="2"/>
  <c r="I68" i="2"/>
  <c r="H68" i="2"/>
  <c r="H212" i="2"/>
  <c r="H204" i="2"/>
  <c r="L166" i="2"/>
  <c r="K166" i="2"/>
  <c r="J166" i="2"/>
  <c r="I166" i="2"/>
  <c r="H166" i="2"/>
  <c r="L162" i="2"/>
  <c r="K162" i="2"/>
  <c r="J162" i="2"/>
  <c r="I162" i="2"/>
  <c r="H162" i="2"/>
  <c r="I155" i="2"/>
  <c r="L149" i="2"/>
  <c r="K149" i="2"/>
  <c r="J149" i="2"/>
  <c r="I149" i="2"/>
  <c r="H149" i="2"/>
  <c r="L147" i="2"/>
  <c r="K147" i="2"/>
  <c r="J147" i="2"/>
  <c r="I147" i="2"/>
  <c r="H147" i="2"/>
  <c r="L145" i="2"/>
  <c r="K145" i="2"/>
  <c r="J145" i="2"/>
  <c r="I145" i="2"/>
  <c r="H145" i="2"/>
  <c r="K143" i="2"/>
  <c r="I143" i="2"/>
  <c r="L141" i="2"/>
  <c r="K141" i="2"/>
  <c r="J141" i="2"/>
  <c r="I141" i="2"/>
  <c r="H141" i="2"/>
  <c r="L115" i="2"/>
  <c r="K115" i="2"/>
  <c r="J115" i="2"/>
  <c r="I115" i="2"/>
  <c r="H115" i="2"/>
  <c r="L111" i="2"/>
  <c r="K111" i="2"/>
  <c r="J111" i="2"/>
  <c r="I111" i="2"/>
  <c r="H111" i="2"/>
  <c r="I104" i="2"/>
  <c r="L98" i="2"/>
  <c r="K98" i="2"/>
  <c r="J98" i="2"/>
  <c r="I98" i="2"/>
  <c r="H98" i="2"/>
  <c r="L96" i="2"/>
  <c r="K96" i="2"/>
  <c r="J96" i="2"/>
  <c r="I96" i="2"/>
  <c r="H96" i="2"/>
  <c r="L94" i="2"/>
  <c r="K94" i="2"/>
  <c r="J94" i="2"/>
  <c r="I94" i="2"/>
  <c r="H94" i="2"/>
  <c r="K92" i="2"/>
  <c r="I92" i="2"/>
  <c r="L90" i="2"/>
  <c r="K90" i="2"/>
  <c r="J90" i="2"/>
  <c r="I90" i="2"/>
  <c r="H90" i="2"/>
  <c r="I53" i="2"/>
  <c r="K41" i="2"/>
  <c r="I41" i="2"/>
  <c r="H39" i="2"/>
  <c r="I39" i="2"/>
  <c r="J39" i="2"/>
  <c r="K39" i="2"/>
  <c r="L39" i="2"/>
  <c r="L64" i="2"/>
  <c r="K64" i="2"/>
  <c r="J64" i="2"/>
  <c r="I64" i="2"/>
  <c r="H64" i="2"/>
  <c r="L60" i="2"/>
  <c r="K60" i="2"/>
  <c r="J60" i="2"/>
  <c r="I60" i="2"/>
  <c r="H60" i="2"/>
  <c r="F16" i="2"/>
  <c r="D229" i="2"/>
  <c r="I228" i="2"/>
  <c r="K228" i="2" s="1"/>
  <c r="H228" i="2"/>
  <c r="L200" i="2"/>
  <c r="K200" i="2"/>
  <c r="J200" i="2"/>
  <c r="I200" i="2"/>
  <c r="H200" i="2"/>
  <c r="G200" i="2"/>
  <c r="D227" i="2"/>
  <c r="I222" i="2"/>
  <c r="D219" i="2"/>
  <c r="D215" i="2"/>
  <c r="I204" i="2"/>
  <c r="L47" i="2"/>
  <c r="K47" i="2"/>
  <c r="J47" i="2"/>
  <c r="I47" i="2"/>
  <c r="H47" i="2"/>
  <c r="L45" i="2"/>
  <c r="K45" i="2"/>
  <c r="J45" i="2"/>
  <c r="I45" i="2"/>
  <c r="H45" i="2"/>
  <c r="L43" i="2"/>
  <c r="K43" i="2"/>
  <c r="J43" i="2"/>
  <c r="I43" i="2"/>
  <c r="H43" i="2"/>
  <c r="H187" i="2"/>
  <c r="I187" i="2" s="1"/>
  <c r="H188" i="2"/>
  <c r="I188" i="2" s="1"/>
  <c r="H184" i="2"/>
  <c r="I184" i="2" s="1"/>
  <c r="H190" i="2"/>
  <c r="I190" i="2" s="1"/>
  <c r="H186" i="2"/>
  <c r="I186" i="2" s="1"/>
  <c r="H185" i="2"/>
  <c r="I185" i="2" s="1"/>
  <c r="L122" i="2" l="1"/>
  <c r="L171" i="2"/>
  <c r="L173" i="2"/>
  <c r="L120" i="2"/>
  <c r="L69" i="2"/>
  <c r="L71" i="2"/>
  <c r="I151" i="2"/>
  <c r="J151" i="2"/>
  <c r="K151" i="2"/>
  <c r="L167" i="2"/>
  <c r="H151" i="2"/>
  <c r="L163" i="2"/>
  <c r="L151" i="2"/>
  <c r="I100" i="2"/>
  <c r="L112" i="2"/>
  <c r="J100" i="2"/>
  <c r="L100" i="2"/>
  <c r="L116" i="2"/>
  <c r="K100" i="2"/>
  <c r="H100" i="2"/>
  <c r="L65" i="2"/>
  <c r="L61" i="2"/>
  <c r="D205" i="2"/>
  <c r="D223" i="2"/>
  <c r="K229" i="2"/>
  <c r="H205" i="2"/>
  <c r="H229" i="2"/>
  <c r="H214" i="2"/>
  <c r="I214" i="2"/>
  <c r="I226" i="2"/>
  <c r="H226" i="2"/>
  <c r="K222" i="2"/>
  <c r="K223" i="2" s="1"/>
  <c r="I223" i="2"/>
  <c r="I218" i="2"/>
  <c r="H218" i="2"/>
  <c r="J212" i="2"/>
  <c r="H213" i="2"/>
  <c r="I205" i="2"/>
  <c r="K204" i="2"/>
  <c r="K205" i="2" s="1"/>
  <c r="H222" i="2"/>
  <c r="J204" i="2"/>
  <c r="I229" i="2"/>
  <c r="J228" i="2"/>
  <c r="D221" i="2"/>
  <c r="D211" i="2"/>
  <c r="D209" i="2"/>
  <c r="D207" i="2"/>
  <c r="D217" i="2"/>
  <c r="D225" i="2"/>
  <c r="D213" i="2"/>
  <c r="H49" i="2"/>
  <c r="L49" i="2"/>
  <c r="J49" i="2"/>
  <c r="I49" i="2"/>
  <c r="K49" i="2"/>
  <c r="I19" i="2" l="1"/>
  <c r="L153" i="2"/>
  <c r="L155" i="2" s="1"/>
  <c r="L176" i="2" s="1"/>
  <c r="L102" i="2"/>
  <c r="L104" i="2" s="1"/>
  <c r="L125" i="2" s="1"/>
  <c r="I20" i="2"/>
  <c r="I21" i="2"/>
  <c r="H208" i="2"/>
  <c r="I208" i="2"/>
  <c r="H210" i="2"/>
  <c r="I210" i="2"/>
  <c r="H227" i="2"/>
  <c r="J226" i="2"/>
  <c r="I220" i="2"/>
  <c r="H220" i="2"/>
  <c r="L212" i="2"/>
  <c r="L213" i="2" s="1"/>
  <c r="J213" i="2"/>
  <c r="K226" i="2"/>
  <c r="K227" i="2" s="1"/>
  <c r="I227" i="2"/>
  <c r="I212" i="2"/>
  <c r="J205" i="2"/>
  <c r="L204" i="2"/>
  <c r="L205" i="2" s="1"/>
  <c r="I215" i="2"/>
  <c r="K214" i="2"/>
  <c r="K215" i="2" s="1"/>
  <c r="L228" i="2"/>
  <c r="L229" i="2" s="1"/>
  <c r="J229" i="2"/>
  <c r="I224" i="2"/>
  <c r="H224" i="2"/>
  <c r="H216" i="2"/>
  <c r="I216" i="2"/>
  <c r="H223" i="2"/>
  <c r="J222" i="2"/>
  <c r="H219" i="2"/>
  <c r="J218" i="2"/>
  <c r="H206" i="2"/>
  <c r="I206" i="2"/>
  <c r="I219" i="2"/>
  <c r="K218" i="2"/>
  <c r="K219" i="2" s="1"/>
  <c r="J214" i="2"/>
  <c r="H215" i="2"/>
  <c r="L51" i="2"/>
  <c r="E21" i="2" l="1"/>
  <c r="H21" i="2" s="1"/>
  <c r="K21" i="2" s="1"/>
  <c r="E20" i="2"/>
  <c r="H20" i="2" s="1"/>
  <c r="K20" i="2" s="1"/>
  <c r="L53" i="2"/>
  <c r="K212" i="2"/>
  <c r="K213" i="2" s="1"/>
  <c r="I213" i="2"/>
  <c r="I211" i="2"/>
  <c r="K210" i="2"/>
  <c r="K211" i="2" s="1"/>
  <c r="J227" i="2"/>
  <c r="L226" i="2"/>
  <c r="L227" i="2" s="1"/>
  <c r="H211" i="2"/>
  <c r="J210" i="2"/>
  <c r="L214" i="2"/>
  <c r="L215" i="2" s="1"/>
  <c r="J215" i="2"/>
  <c r="L222" i="2"/>
  <c r="L223" i="2" s="1"/>
  <c r="J223" i="2"/>
  <c r="H217" i="2"/>
  <c r="J216" i="2"/>
  <c r="J220" i="2"/>
  <c r="H221" i="2"/>
  <c r="I209" i="2"/>
  <c r="K208" i="2"/>
  <c r="K209" i="2" s="1"/>
  <c r="I217" i="2"/>
  <c r="K216" i="2"/>
  <c r="K217" i="2" s="1"/>
  <c r="K206" i="2"/>
  <c r="K207" i="2" s="1"/>
  <c r="I207" i="2"/>
  <c r="J206" i="2"/>
  <c r="H207" i="2"/>
  <c r="H225" i="2"/>
  <c r="J224" i="2"/>
  <c r="H209" i="2"/>
  <c r="J208" i="2"/>
  <c r="L218" i="2"/>
  <c r="L219" i="2" s="1"/>
  <c r="J219" i="2"/>
  <c r="K224" i="2"/>
  <c r="K225" i="2" s="1"/>
  <c r="I225" i="2"/>
  <c r="K220" i="2"/>
  <c r="K221" i="2" s="1"/>
  <c r="I221" i="2"/>
  <c r="L74" i="2" l="1"/>
  <c r="E19" i="2" s="1"/>
  <c r="H19" i="2" s="1"/>
  <c r="K19" i="2" s="1"/>
  <c r="K23" i="2" s="1"/>
  <c r="J211" i="2"/>
  <c r="L210" i="2"/>
  <c r="L211" i="2" s="1"/>
  <c r="L216" i="2"/>
  <c r="L217" i="2" s="1"/>
  <c r="J217" i="2"/>
  <c r="L206" i="2"/>
  <c r="L207" i="2" s="1"/>
  <c r="J207" i="2"/>
  <c r="L224" i="2"/>
  <c r="L225" i="2" s="1"/>
  <c r="J225" i="2"/>
  <c r="L220" i="2"/>
  <c r="L221" i="2" s="1"/>
  <c r="J221" i="2"/>
  <c r="L208" i="2"/>
  <c r="L209" i="2" s="1"/>
  <c r="J209" i="2"/>
</calcChain>
</file>

<file path=xl/sharedStrings.xml><?xml version="1.0" encoding="utf-8"?>
<sst xmlns="http://schemas.openxmlformats.org/spreadsheetml/2006/main" count="258" uniqueCount="121">
  <si>
    <t>Mittagsmodul mit Mittagessen</t>
  </si>
  <si>
    <t>Nachmittagsmodul 1</t>
  </si>
  <si>
    <t>Nachmittagsmodul 2</t>
  </si>
  <si>
    <t>Morgenmodul 2 
(nur Di und Do für 1. Kiga)</t>
  </si>
  <si>
    <t xml:space="preserve">Von </t>
  </si>
  <si>
    <t xml:space="preserve">Bis </t>
  </si>
  <si>
    <t>Dauer 
(in Std)</t>
  </si>
  <si>
    <t>Modul</t>
  </si>
  <si>
    <t>Tarif Oberegg
Modul (Fr.)</t>
  </si>
  <si>
    <t>Ferienbetreuung (ganztägig)</t>
  </si>
  <si>
    <t>Morgenmodul 2</t>
  </si>
  <si>
    <t>Mo</t>
  </si>
  <si>
    <t xml:space="preserve">Di </t>
  </si>
  <si>
    <t>Mi</t>
  </si>
  <si>
    <t>Do</t>
  </si>
  <si>
    <t>FR</t>
  </si>
  <si>
    <t>11:15 – 13:30 Uhr</t>
  </si>
  <si>
    <t>16:00 – 17:30 Uhr</t>
  </si>
  <si>
    <t>07:00 – 07:55 Uhr</t>
  </si>
  <si>
    <t>07:55 – 11:15 Uhr</t>
  </si>
  <si>
    <t>13:30 – 16:00 Uhr</t>
  </si>
  <si>
    <t>Kosten</t>
  </si>
  <si>
    <t>Gesamtkosten pro Tag</t>
  </si>
  <si>
    <r>
      <t>Mittagsmodul</t>
    </r>
    <r>
      <rPr>
        <sz val="11"/>
        <color theme="1"/>
        <rFont val="Calibri"/>
        <family val="2"/>
        <scheme val="minor"/>
      </rPr>
      <t xml:space="preserve"> (inkl. Essen)</t>
    </r>
  </si>
  <si>
    <r>
      <t xml:space="preserve">Morgenmodul </t>
    </r>
    <r>
      <rPr>
        <sz val="11"/>
        <color theme="1"/>
        <rFont val="Calibri"/>
        <family val="2"/>
        <scheme val="minor"/>
      </rPr>
      <t>(ohne Essen)</t>
    </r>
  </si>
  <si>
    <t>Gesamtkosten pro Woche</t>
  </si>
  <si>
    <t xml:space="preserve">vom </t>
  </si>
  <si>
    <t>bis</t>
  </si>
  <si>
    <t xml:space="preserve">Fr. </t>
  </si>
  <si>
    <t>Wochen</t>
  </si>
  <si>
    <t>(gemäss StkB AI, 411,015-A1, Stand 1. Aug. 2022)</t>
  </si>
  <si>
    <t>Rückerstattung in %</t>
  </si>
  <si>
    <t>Morgenmodul  (Betreuung ohne Essen)</t>
  </si>
  <si>
    <t>Morgen-
modul</t>
  </si>
  <si>
    <t>Dauer
(Std:Min)</t>
  </si>
  <si>
    <r>
      <t xml:space="preserve">Stufe 1, MGek </t>
    </r>
    <r>
      <rPr>
        <b/>
        <sz val="11"/>
        <color theme="1"/>
        <rFont val="Calibri"/>
        <family val="2"/>
        <scheme val="minor"/>
      </rPr>
      <t>bis</t>
    </r>
    <r>
      <rPr>
        <sz val="11"/>
        <color theme="1"/>
        <rFont val="Calibri"/>
        <family val="2"/>
        <scheme val="minor"/>
      </rPr>
      <t xml:space="preserve"> Fr.</t>
    </r>
  </si>
  <si>
    <r>
      <t xml:space="preserve">Stufe 3,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</si>
  <si>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r>
      <t xml:space="preserve">Stufe 4,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</si>
  <si>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r>
      <t xml:space="preserve">Stufe 5,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</si>
  <si>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r>
      <t xml:space="preserve">Stufe 6,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</si>
  <si>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r>
      <t xml:space="preserve">Stufe 7,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</si>
  <si>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r>
      <t xml:space="preserve">Stufe 8,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</si>
  <si>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r>
      <t xml:space="preserve">Stufe 9,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</si>
  <si>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r>
      <t xml:space="preserve">Stufe 10,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</si>
  <si>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r>
      <t xml:space="preserve">Stufe 11,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</si>
  <si>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r>
      <t xml:space="preserve">Stufe 12,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</si>
  <si>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t>Tabelle Rückvergütung AI</t>
  </si>
  <si>
    <t>Tabelle Rückvergütung Oberegg</t>
  </si>
  <si>
    <t xml:space="preserve">Morgen-
modul 2
</t>
  </si>
  <si>
    <t xml:space="preserve">Mittags-
modul
</t>
  </si>
  <si>
    <t xml:space="preserve">Nachmittags-
modul 1
</t>
  </si>
  <si>
    <t xml:space="preserve">Nachmittags-
modul 2
</t>
  </si>
  <si>
    <t xml:space="preserve">Ferien-
betreuung
</t>
  </si>
  <si>
    <r>
      <t xml:space="preserve">Stufe 13,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</si>
  <si>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t>Modulkosten Oberegg Basispreis ganzes Modul</t>
  </si>
  <si>
    <t xml:space="preserve">Restkosten ganzes Modul in Fr. </t>
  </si>
  <si>
    <t>Massgebendes Gesamteinkommen (MGek)</t>
  </si>
  <si>
    <t>MGeK Stufe 1 - 13</t>
  </si>
  <si>
    <t>Gesamtkosten  Kind 1</t>
  </si>
  <si>
    <t xml:space="preserve">Reduktion
MGek </t>
  </si>
  <si>
    <t>Reduzierte 
Kosten
pro Kind</t>
  </si>
  <si>
    <t>Gesamtkosten alle Kinder</t>
  </si>
  <si>
    <t xml:space="preserve">Verbleibende 
Kosten 
für die Eltern </t>
  </si>
  <si>
    <t>MGek01</t>
  </si>
  <si>
    <t>MGek02</t>
  </si>
  <si>
    <t>MGek03</t>
  </si>
  <si>
    <t>MGek04</t>
  </si>
  <si>
    <t>MGek05</t>
  </si>
  <si>
    <t>MGek06</t>
  </si>
  <si>
    <t>MGek07</t>
  </si>
  <si>
    <t>MGek08</t>
  </si>
  <si>
    <t>MGek09</t>
  </si>
  <si>
    <t>MGek10</t>
  </si>
  <si>
    <t>MGek11</t>
  </si>
  <si>
    <t>MGek12</t>
  </si>
  <si>
    <t xml:space="preserve">Restkosten Modul in Fr. </t>
  </si>
  <si>
    <t>MGek13</t>
  </si>
  <si>
    <t>Schulwochen</t>
  </si>
  <si>
    <t>Ferienwochen</t>
  </si>
  <si>
    <t>Letzte Woche Frühlingsferien</t>
  </si>
  <si>
    <t>Letzte Woche Sommerferien</t>
  </si>
  <si>
    <r>
      <t>Gesamtkosten Schulwochen</t>
    </r>
    <r>
      <rPr>
        <sz val="11"/>
        <color theme="1"/>
        <rFont val="Calibri"/>
        <family val="2"/>
        <scheme val="minor"/>
      </rPr>
      <t xml:space="preserve"> (ohne einzelne Feiertage)</t>
    </r>
  </si>
  <si>
    <t>Gesamtkosten Ferienwochen</t>
  </si>
  <si>
    <t>Fr.</t>
  </si>
  <si>
    <t xml:space="preserve">Tabelle Zusammenfassung Kosten für Eltern / Erziehungsberechtigte - mit Rückvergütung  </t>
  </si>
  <si>
    <t>Tabelle Basisdaten Oberegg</t>
  </si>
  <si>
    <t>Schulwochen (Feiertage und schulbedingte Absenzen sind abgerechnet)</t>
  </si>
  <si>
    <t>(gilt nicht für Reute AR)</t>
  </si>
  <si>
    <t>Schulergänzende Betreuung - Berechnungshilfe</t>
  </si>
  <si>
    <t>Information Massgebendes Gesamteinkommen für die Berechnung der Rückvergütung</t>
  </si>
  <si>
    <t>Gesamtkosten  Kind 2</t>
  </si>
  <si>
    <t>Gesamtkosten  Kind 3</t>
  </si>
  <si>
    <t>Gewünschte Module unten mit x ankreuzen</t>
  </si>
  <si>
    <t>Reduktion
mehrere
Kinder</t>
  </si>
  <si>
    <r>
      <t>Gesamtkosten Kind 1</t>
    </r>
    <r>
      <rPr>
        <sz val="11"/>
        <color theme="1"/>
        <rFont val="Calibri"/>
        <family val="2"/>
        <scheme val="minor"/>
      </rPr>
      <t xml:space="preserve"> - Schulwochen plus Ferienwochen (ohne Rückvergütung)</t>
    </r>
  </si>
  <si>
    <r>
      <t>Gesamtkosten Kind 2</t>
    </r>
    <r>
      <rPr>
        <sz val="11"/>
        <color theme="1"/>
        <rFont val="Calibri"/>
        <family val="2"/>
        <scheme val="minor"/>
      </rPr>
      <t xml:space="preserve"> - Schulwochen plus Ferienwochen (ohne Rückvergütung)</t>
    </r>
  </si>
  <si>
    <r>
      <t>Gesamtkosten Kind 3</t>
    </r>
    <r>
      <rPr>
        <sz val="11"/>
        <color theme="1"/>
        <rFont val="Calibri"/>
        <family val="2"/>
        <scheme val="minor"/>
      </rPr>
      <t xml:space="preserve"> - Schulwochen plus Ferienwochen (ohne Rückvergütung)</t>
    </r>
  </si>
  <si>
    <t>Stufe Massgebliches Gesamteinkommen für Rückvergütung</t>
  </si>
  <si>
    <t>(siehe Referenztabelle unten)</t>
  </si>
  <si>
    <t>Semesterkosten
ohne 
Rückvergütung</t>
  </si>
  <si>
    <r>
      <t xml:space="preserve">Stufe 2, MGek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Fr.</t>
    </r>
  </si>
  <si>
    <t>Erklärungen</t>
  </si>
  <si>
    <r>
      <t xml:space="preserve">Berechnung Kind 1 </t>
    </r>
    <r>
      <rPr>
        <sz val="12"/>
        <color theme="1"/>
        <rFont val="Calibri"/>
        <family val="2"/>
        <scheme val="minor"/>
      </rPr>
      <t>(Kosten, ohne Rückvergütung)</t>
    </r>
  </si>
  <si>
    <r>
      <t xml:space="preserve">Berechnung Kind 2 </t>
    </r>
    <r>
      <rPr>
        <sz val="12"/>
        <color theme="1"/>
        <rFont val="Calibri"/>
        <family val="2"/>
        <scheme val="minor"/>
      </rPr>
      <t>(Kosten, ohne Rückvergütung)</t>
    </r>
  </si>
  <si>
    <r>
      <t xml:space="preserve">Berechnung Kind 3 </t>
    </r>
    <r>
      <rPr>
        <sz val="12"/>
        <color theme="1"/>
        <rFont val="Calibri"/>
        <family val="2"/>
        <scheme val="minor"/>
      </rPr>
      <t>(Kosten, ohne Rückvergütung)</t>
    </r>
  </si>
  <si>
    <t xml:space="preserve"> gelb</t>
  </si>
  <si>
    <t xml:space="preserve">- Für die Berechnung die </t>
  </si>
  <si>
    <t>hinterlegten Felder anpassen</t>
  </si>
  <si>
    <t>- Für Rückvergütungen, der Schule Oberegg keine Informationen zum Massgeblichen Gesamteinkommen weiterleiten</t>
  </si>
  <si>
    <t>- Nur Berechnungshilfe! Für die verbindliche Bestellung bitte das Bestellformular verwenden</t>
  </si>
  <si>
    <t xml:space="preserve">  Diesbezügliche Fragen bitte direkt mit Mirjam Schneider, ED AI (Stipendienstelle) aufnehmen</t>
  </si>
  <si>
    <t>Mirjam Schneider, +41 71 788 93 06, mirjam.schneider@ed.ai.ch</t>
  </si>
  <si>
    <t>Letzte Woche Herbstferien</t>
  </si>
  <si>
    <t>Mai 2024 / Schulen Oberegg und Reute</t>
  </si>
  <si>
    <t>Semester 1 / Schuljahr 2024 -2025</t>
  </si>
  <si>
    <t>5. - 9. August 2024</t>
  </si>
  <si>
    <t>14. - 18. Okt. 2024</t>
  </si>
  <si>
    <t>14. - 17. April 2025</t>
  </si>
  <si>
    <t>14 - 18. Okt. 2024</t>
  </si>
  <si>
    <t>Sommerferien zum Vormerken (04. - 08. August 2025)</t>
  </si>
  <si>
    <t>Sommerferien zum Vormerken (04.-08. August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</si>
</sst>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11"/>
      <color theme="1"/>
      <name val="MS Gothic"/>
      <family val="3"/>
    </font>
    <font>
      <b/>
      <sz val="11"/>
      <color theme="1" tint="0.499984740745262"/>
      <name val="Calibri"/>
      <family val="2"/>
      <scheme val="minor"/>
    </font>
    <font>
      <sz val="10"/>
      <color theme="1" tint="0.499984740745262"/>
      <name val="MS Gothic"/>
      <family val="3"/>
    </font>
    <font>
      <b/>
      <sz val="10"/>
      <color theme="1" tint="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theme="0"/>
      </left>
      <right style="medium">
        <color auto="1"/>
      </right>
      <top/>
      <bottom style="thick">
        <color theme="0"/>
      </bottom>
      <diagonal/>
    </border>
    <border>
      <left/>
      <right style="medium">
        <color auto="1"/>
      </right>
      <top/>
      <bottom style="thick">
        <color theme="0"/>
      </bottom>
      <diagonal/>
    </border>
    <border>
      <left style="thick">
        <color theme="0"/>
      </left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ck">
        <color theme="0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wrapText="1" indent="1"/>
    </xf>
    <xf numFmtId="20" fontId="0" fillId="0" borderId="0" xfId="0" applyNumberForma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vertical="center" wrapText="1" indent="1"/>
    </xf>
    <xf numFmtId="0" fontId="2" fillId="0" borderId="0" xfId="0" applyFont="1"/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20" fontId="0" fillId="4" borderId="11" xfId="0" applyNumberFormat="1" applyFill="1" applyBorder="1" applyAlignment="1">
      <alignment horizontal="center" vertical="center" wrapText="1"/>
    </xf>
    <xf numFmtId="20" fontId="0" fillId="0" borderId="11" xfId="0" applyNumberForma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4" fontId="0" fillId="4" borderId="11" xfId="0" applyNumberFormat="1" applyFill="1" applyBorder="1" applyAlignment="1">
      <alignment horizontal="right" vertical="center" wrapText="1" indent="1"/>
    </xf>
    <xf numFmtId="20" fontId="0" fillId="4" borderId="12" xfId="0" applyNumberFormat="1" applyFill="1" applyBorder="1" applyAlignment="1">
      <alignment horizontal="center" vertical="center" wrapText="1"/>
    </xf>
    <xf numFmtId="20" fontId="0" fillId="0" borderId="12" xfId="0" applyNumberForma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right" vertical="center" wrapText="1" indent="1"/>
    </xf>
    <xf numFmtId="20" fontId="0" fillId="4" borderId="13" xfId="0" applyNumberFormat="1" applyFill="1" applyBorder="1" applyAlignment="1">
      <alignment horizontal="center" vertical="center" wrapText="1"/>
    </xf>
    <xf numFmtId="20" fontId="0" fillId="0" borderId="13" xfId="0" applyNumberForma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4" fontId="0" fillId="4" borderId="13" xfId="0" applyNumberFormat="1" applyFill="1" applyBorder="1" applyAlignment="1">
      <alignment horizontal="right" vertical="center" wrapText="1" indent="1"/>
    </xf>
    <xf numFmtId="20" fontId="0" fillId="4" borderId="9" xfId="0" applyNumberFormat="1" applyFill="1" applyBorder="1" applyAlignment="1">
      <alignment horizontal="center" vertical="center" wrapText="1"/>
    </xf>
    <xf numFmtId="20" fontId="0" fillId="0" borderId="9" xfId="0" applyNumberForma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4" fontId="0" fillId="4" borderId="9" xfId="0" applyNumberFormat="1" applyFill="1" applyBorder="1" applyAlignment="1">
      <alignment horizontal="right" vertical="center" wrapText="1" indent="1"/>
    </xf>
    <xf numFmtId="0" fontId="0" fillId="0" borderId="14" xfId="0" applyBorder="1"/>
    <xf numFmtId="0" fontId="0" fillId="0" borderId="15" xfId="0" applyBorder="1"/>
    <xf numFmtId="0" fontId="4" fillId="0" borderId="15" xfId="0" applyFont="1" applyBorder="1"/>
    <xf numFmtId="0" fontId="4" fillId="0" borderId="15" xfId="0" applyFont="1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10" fillId="0" borderId="17" xfId="0" applyFont="1" applyBorder="1" applyAlignment="1">
      <alignment horizontal="left" vertical="top" indent="1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top" indent="1"/>
    </xf>
    <xf numFmtId="0" fontId="0" fillId="0" borderId="18" xfId="0" applyBorder="1"/>
    <xf numFmtId="0" fontId="2" fillId="2" borderId="17" xfId="0" applyFont="1" applyFill="1" applyBorder="1"/>
    <xf numFmtId="4" fontId="2" fillId="2" borderId="18" xfId="0" applyNumberFormat="1" applyFont="1" applyFill="1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2" fillId="0" borderId="17" xfId="0" applyFont="1" applyBorder="1"/>
    <xf numFmtId="4" fontId="2" fillId="0" borderId="18" xfId="0" applyNumberFormat="1" applyFont="1" applyBorder="1"/>
    <xf numFmtId="0" fontId="0" fillId="0" borderId="0" xfId="0" applyAlignment="1">
      <alignment horizontal="right"/>
    </xf>
    <xf numFmtId="0" fontId="2" fillId="4" borderId="17" xfId="0" applyFont="1" applyFill="1" applyBorder="1"/>
    <xf numFmtId="0" fontId="8" fillId="0" borderId="0" xfId="0" applyFont="1"/>
    <xf numFmtId="4" fontId="0" fillId="0" borderId="18" xfId="0" applyNumberFormat="1" applyBorder="1"/>
    <xf numFmtId="0" fontId="0" fillId="0" borderId="0" xfId="0" applyAlignment="1">
      <alignment horizontal="left"/>
    </xf>
    <xf numFmtId="0" fontId="2" fillId="2" borderId="0" xfId="0" applyFont="1" applyFill="1"/>
    <xf numFmtId="1" fontId="2" fillId="2" borderId="0" xfId="0" applyNumberFormat="1" applyFont="1" applyFill="1"/>
    <xf numFmtId="4" fontId="3" fillId="0" borderId="5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4" fontId="3" fillId="0" borderId="20" xfId="0" applyNumberFormat="1" applyFont="1" applyBorder="1" applyAlignment="1">
      <alignment horizontal="right" vertical="top"/>
    </xf>
    <xf numFmtId="4" fontId="3" fillId="0" borderId="19" xfId="0" applyNumberFormat="1" applyFont="1" applyBorder="1" applyAlignment="1">
      <alignment horizontal="right" vertical="top"/>
    </xf>
    <xf numFmtId="0" fontId="2" fillId="2" borderId="22" xfId="0" applyFont="1" applyFill="1" applyBorder="1" applyAlignment="1">
      <alignment vertical="center"/>
    </xf>
    <xf numFmtId="0" fontId="0" fillId="0" borderId="23" xfId="0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10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0" fontId="2" fillId="4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14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2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0" fillId="2" borderId="27" xfId="0" applyFill="1" applyBorder="1" applyAlignment="1">
      <alignment vertical="top" wrapText="1"/>
    </xf>
    <xf numFmtId="0" fontId="0" fillId="2" borderId="27" xfId="0" applyFill="1" applyBorder="1" applyAlignment="1">
      <alignment vertical="top"/>
    </xf>
    <xf numFmtId="0" fontId="0" fillId="2" borderId="0" xfId="0" applyFill="1" applyAlignment="1">
      <alignment horizontal="left" indent="1"/>
    </xf>
    <xf numFmtId="0" fontId="0" fillId="2" borderId="0" xfId="0" applyFill="1"/>
    <xf numFmtId="10" fontId="4" fillId="2" borderId="0" xfId="0" applyNumberFormat="1" applyFont="1" applyFill="1"/>
    <xf numFmtId="10" fontId="4" fillId="2" borderId="18" xfId="0" applyNumberFormat="1" applyFont="1" applyFill="1" applyBorder="1"/>
    <xf numFmtId="10" fontId="4" fillId="3" borderId="0" xfId="0" applyNumberFormat="1" applyFont="1" applyFill="1"/>
    <xf numFmtId="10" fontId="4" fillId="2" borderId="3" xfId="0" applyNumberFormat="1" applyFont="1" applyFill="1" applyBorder="1"/>
    <xf numFmtId="0" fontId="2" fillId="0" borderId="0" xfId="0" applyFont="1" applyAlignment="1">
      <alignment wrapText="1"/>
    </xf>
    <xf numFmtId="0" fontId="0" fillId="2" borderId="26" xfId="0" applyFill="1" applyBorder="1" applyAlignment="1">
      <alignment horizontal="left" vertical="top" wrapText="1" indent="1"/>
    </xf>
    <xf numFmtId="0" fontId="0" fillId="0" borderId="17" xfId="0" applyBorder="1" applyAlignment="1">
      <alignment horizontal="left" wrapText="1" indent="1"/>
    </xf>
    <xf numFmtId="0" fontId="0" fillId="0" borderId="17" xfId="0" applyBorder="1" applyAlignment="1">
      <alignment horizontal="left" indent="1"/>
    </xf>
    <xf numFmtId="0" fontId="2" fillId="0" borderId="17" xfId="0" applyFont="1" applyBorder="1" applyAlignment="1">
      <alignment horizontal="left" indent="1"/>
    </xf>
    <xf numFmtId="0" fontId="0" fillId="2" borderId="17" xfId="0" applyFill="1" applyBorder="1" applyAlignment="1">
      <alignment horizontal="left" indent="1"/>
    </xf>
    <xf numFmtId="0" fontId="0" fillId="3" borderId="17" xfId="0" applyFill="1" applyBorder="1" applyAlignment="1">
      <alignment horizontal="left" indent="1"/>
    </xf>
    <xf numFmtId="0" fontId="2" fillId="2" borderId="0" xfId="0" applyFont="1" applyFill="1" applyAlignment="1">
      <alignment horizontal="left" indent="1"/>
    </xf>
    <xf numFmtId="2" fontId="2" fillId="2" borderId="0" xfId="0" applyNumberFormat="1" applyFont="1" applyFill="1"/>
    <xf numFmtId="2" fontId="2" fillId="2" borderId="18" xfId="0" applyNumberFormat="1" applyFont="1" applyFill="1" applyBorder="1"/>
    <xf numFmtId="0" fontId="2" fillId="3" borderId="0" xfId="0" applyFont="1" applyFill="1" applyAlignment="1">
      <alignment horizontal="left" indent="1"/>
    </xf>
    <xf numFmtId="4" fontId="2" fillId="3" borderId="0" xfId="0" applyNumberFormat="1" applyFont="1" applyFill="1"/>
    <xf numFmtId="4" fontId="2" fillId="3" borderId="0" xfId="0" applyNumberFormat="1" applyFont="1" applyFill="1" applyAlignment="1">
      <alignment horizontal="right"/>
    </xf>
    <xf numFmtId="4" fontId="2" fillId="3" borderId="18" xfId="0" applyNumberFormat="1" applyFont="1" applyFill="1" applyBorder="1"/>
    <xf numFmtId="4" fontId="2" fillId="2" borderId="0" xfId="0" applyNumberFormat="1" applyFont="1" applyFill="1"/>
    <xf numFmtId="0" fontId="8" fillId="2" borderId="0" xfId="0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4" fontId="8" fillId="2" borderId="0" xfId="0" applyNumberFormat="1" applyFont="1" applyFill="1" applyAlignment="1">
      <alignment horizontal="right"/>
    </xf>
    <xf numFmtId="0" fontId="2" fillId="2" borderId="3" xfId="0" applyFont="1" applyFill="1" applyBorder="1"/>
    <xf numFmtId="2" fontId="2" fillId="2" borderId="3" xfId="0" applyNumberFormat="1" applyFont="1" applyFill="1" applyBorder="1"/>
    <xf numFmtId="2" fontId="2" fillId="2" borderId="1" xfId="0" applyNumberFormat="1" applyFont="1" applyFill="1" applyBorder="1"/>
    <xf numFmtId="4" fontId="2" fillId="3" borderId="0" xfId="0" quotePrefix="1" applyNumberFormat="1" applyFont="1" applyFill="1" applyAlignment="1">
      <alignment horizontal="right"/>
    </xf>
    <xf numFmtId="4" fontId="2" fillId="3" borderId="18" xfId="0" quotePrefix="1" applyNumberFormat="1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2" fontId="2" fillId="2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 indent="1"/>
    </xf>
    <xf numFmtId="0" fontId="2" fillId="2" borderId="26" xfId="0" applyFont="1" applyFill="1" applyBorder="1" applyAlignment="1">
      <alignment horizontal="left" vertical="center"/>
    </xf>
    <xf numFmtId="0" fontId="0" fillId="2" borderId="27" xfId="0" applyFill="1" applyBorder="1" applyAlignment="1">
      <alignment vertical="center" wrapText="1"/>
    </xf>
    <xf numFmtId="0" fontId="0" fillId="2" borderId="27" xfId="0" applyFill="1" applyBorder="1" applyAlignment="1">
      <alignment vertical="center"/>
    </xf>
    <xf numFmtId="2" fontId="2" fillId="2" borderId="27" xfId="0" applyNumberFormat="1" applyFont="1" applyFill="1" applyBorder="1" applyAlignment="1">
      <alignment vertical="center"/>
    </xf>
    <xf numFmtId="2" fontId="2" fillId="2" borderId="28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horizontal="left" wrapText="1" indent="1"/>
    </xf>
    <xf numFmtId="0" fontId="4" fillId="3" borderId="17" xfId="0" applyFont="1" applyFill="1" applyBorder="1" applyAlignment="1">
      <alignment horizontal="left" wrapText="1" indent="1"/>
    </xf>
    <xf numFmtId="0" fontId="4" fillId="2" borderId="2" xfId="0" applyFont="1" applyFill="1" applyBorder="1" applyAlignment="1">
      <alignment horizontal="left" wrapText="1" indent="1"/>
    </xf>
    <xf numFmtId="0" fontId="4" fillId="0" borderId="0" xfId="0" applyFont="1" applyAlignment="1">
      <alignment horizontal="right" vertical="top"/>
    </xf>
    <xf numFmtId="0" fontId="4" fillId="0" borderId="18" xfId="0" applyFont="1" applyBorder="1"/>
    <xf numFmtId="0" fontId="0" fillId="0" borderId="18" xfId="0" applyBorder="1" applyAlignment="1">
      <alignment vertical="top"/>
    </xf>
    <xf numFmtId="0" fontId="0" fillId="0" borderId="14" xfId="0" applyBorder="1" applyAlignment="1">
      <alignment horizontal="left" indent="1"/>
    </xf>
    <xf numFmtId="0" fontId="4" fillId="0" borderId="17" xfId="0" applyFont="1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10" fontId="0" fillId="2" borderId="0" xfId="0" applyNumberFormat="1" applyFill="1"/>
    <xf numFmtId="10" fontId="0" fillId="3" borderId="0" xfId="0" applyNumberFormat="1" applyFill="1"/>
    <xf numFmtId="10" fontId="0" fillId="2" borderId="18" xfId="0" applyNumberFormat="1" applyFill="1" applyBorder="1"/>
    <xf numFmtId="0" fontId="0" fillId="3" borderId="0" xfId="0" applyFill="1" applyAlignment="1">
      <alignment horizontal="left" indent="1"/>
    </xf>
    <xf numFmtId="0" fontId="0" fillId="3" borderId="0" xfId="0" applyFill="1"/>
    <xf numFmtId="10" fontId="0" fillId="3" borderId="18" xfId="0" applyNumberFormat="1" applyFill="1" applyBorder="1"/>
    <xf numFmtId="0" fontId="2" fillId="2" borderId="0" xfId="0" applyFont="1" applyFill="1" applyAlignment="1">
      <alignment horizontal="right"/>
    </xf>
    <xf numFmtId="0" fontId="2" fillId="2" borderId="27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right" vertical="top" wrapText="1"/>
    </xf>
    <xf numFmtId="0" fontId="2" fillId="2" borderId="28" xfId="0" applyFont="1" applyFill="1" applyBorder="1" applyAlignment="1">
      <alignment vertical="top" wrapText="1"/>
    </xf>
    <xf numFmtId="49" fontId="4" fillId="2" borderId="17" xfId="0" applyNumberFormat="1" applyFont="1" applyFill="1" applyBorder="1" applyAlignment="1">
      <alignment horizontal="left" wrapText="1" indent="1"/>
    </xf>
    <xf numFmtId="0" fontId="2" fillId="3" borderId="17" xfId="0" applyFont="1" applyFill="1" applyBorder="1" applyAlignment="1">
      <alignment horizontal="left" indent="1"/>
    </xf>
    <xf numFmtId="0" fontId="2" fillId="3" borderId="0" xfId="0" applyFont="1" applyFill="1"/>
    <xf numFmtId="0" fontId="0" fillId="5" borderId="0" xfId="0" applyFill="1"/>
    <xf numFmtId="0" fontId="2" fillId="5" borderId="17" xfId="0" applyFont="1" applyFill="1" applyBorder="1"/>
    <xf numFmtId="0" fontId="2" fillId="3" borderId="17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7" borderId="17" xfId="0" applyFont="1" applyFill="1" applyBorder="1" applyAlignment="1">
      <alignment horizontal="left" vertical="center" indent="1"/>
    </xf>
    <xf numFmtId="0" fontId="2" fillId="7" borderId="0" xfId="0" applyFont="1" applyFill="1" applyAlignment="1">
      <alignment vertical="center"/>
    </xf>
    <xf numFmtId="0" fontId="2" fillId="0" borderId="17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2" fillId="6" borderId="17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7" xfId="0" applyFont="1" applyBorder="1" applyAlignment="1">
      <alignment horizontal="left" vertical="center" indent="1"/>
    </xf>
    <xf numFmtId="4" fontId="3" fillId="0" borderId="18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top"/>
    </xf>
    <xf numFmtId="4" fontId="3" fillId="0" borderId="6" xfId="0" applyNumberFormat="1" applyFont="1" applyBorder="1" applyAlignment="1">
      <alignment horizontal="right" vertical="center"/>
    </xf>
    <xf numFmtId="4" fontId="10" fillId="0" borderId="1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4" fontId="2" fillId="2" borderId="18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4" fontId="2" fillId="6" borderId="18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17" xfId="0" applyBorder="1" applyAlignment="1">
      <alignment horizontal="left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5" borderId="29" xfId="0" applyFont="1" applyFill="1" applyBorder="1" applyAlignment="1">
      <alignment vertical="center"/>
    </xf>
    <xf numFmtId="0" fontId="6" fillId="5" borderId="29" xfId="0" applyFont="1" applyFill="1" applyBorder="1" applyAlignment="1">
      <alignment vertical="center"/>
    </xf>
    <xf numFmtId="0" fontId="6" fillId="5" borderId="29" xfId="0" applyFont="1" applyFill="1" applyBorder="1" applyAlignment="1">
      <alignment horizontal="right" vertical="center"/>
    </xf>
    <xf numFmtId="0" fontId="5" fillId="5" borderId="29" xfId="0" applyFont="1" applyFill="1" applyBorder="1"/>
    <xf numFmtId="0" fontId="0" fillId="5" borderId="29" xfId="0" applyFill="1" applyBorder="1"/>
    <xf numFmtId="0" fontId="4" fillId="5" borderId="29" xfId="0" applyFont="1" applyFill="1" applyBorder="1"/>
    <xf numFmtId="0" fontId="4" fillId="5" borderId="29" xfId="0" applyFont="1" applyFill="1" applyBorder="1" applyAlignment="1">
      <alignment horizontal="right"/>
    </xf>
    <xf numFmtId="0" fontId="2" fillId="5" borderId="29" xfId="0" applyFont="1" applyFill="1" applyBorder="1" applyAlignment="1">
      <alignment vertical="center"/>
    </xf>
    <xf numFmtId="0" fontId="0" fillId="5" borderId="29" xfId="0" applyFill="1" applyBorder="1" applyAlignment="1">
      <alignment vertical="center"/>
    </xf>
    <xf numFmtId="0" fontId="4" fillId="5" borderId="29" xfId="0" applyFont="1" applyFill="1" applyBorder="1" applyAlignment="1">
      <alignment vertical="center"/>
    </xf>
    <xf numFmtId="0" fontId="4" fillId="5" borderId="29" xfId="0" applyFont="1" applyFill="1" applyBorder="1" applyAlignment="1">
      <alignment horizontal="right" vertical="center"/>
    </xf>
    <xf numFmtId="0" fontId="2" fillId="5" borderId="29" xfId="0" applyFont="1" applyFill="1" applyBorder="1" applyAlignment="1">
      <alignment horizontal="left" vertical="center"/>
    </xf>
    <xf numFmtId="0" fontId="8" fillId="5" borderId="29" xfId="0" applyFont="1" applyFill="1" applyBorder="1" applyAlignment="1">
      <alignment horizontal="right" vertical="center"/>
    </xf>
    <xf numFmtId="0" fontId="2" fillId="9" borderId="29" xfId="0" applyFont="1" applyFill="1" applyBorder="1" applyAlignment="1">
      <alignment vertical="center"/>
    </xf>
    <xf numFmtId="0" fontId="8" fillId="9" borderId="29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8" borderId="30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right" vertical="top"/>
    </xf>
    <xf numFmtId="4" fontId="3" fillId="0" borderId="18" xfId="0" applyNumberFormat="1" applyFont="1" applyBorder="1" applyAlignment="1">
      <alignment horizontal="right" vertical="top"/>
    </xf>
    <xf numFmtId="4" fontId="3" fillId="0" borderId="21" xfId="0" applyNumberFormat="1" applyFont="1" applyBorder="1" applyAlignment="1">
      <alignment horizontal="right" vertical="top"/>
    </xf>
    <xf numFmtId="4" fontId="2" fillId="3" borderId="30" xfId="0" applyNumberFormat="1" applyFont="1" applyFill="1" applyBorder="1"/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9" fontId="0" fillId="4" borderId="0" xfId="0" applyNumberFormat="1" applyFill="1" applyAlignment="1">
      <alignment vertical="center"/>
    </xf>
    <xf numFmtId="15" fontId="2" fillId="4" borderId="0" xfId="0" applyNumberFormat="1" applyFont="1" applyFill="1"/>
    <xf numFmtId="1" fontId="2" fillId="4" borderId="35" xfId="0" applyNumberFormat="1" applyFont="1" applyFill="1" applyBorder="1"/>
    <xf numFmtId="0" fontId="2" fillId="8" borderId="0" xfId="0" applyFont="1" applyFill="1" applyProtection="1">
      <protection locked="0" hidden="1"/>
    </xf>
    <xf numFmtId="49" fontId="0" fillId="0" borderId="0" xfId="0" applyNumberForma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49" fontId="2" fillId="0" borderId="0" xfId="0" applyNumberFormat="1" applyFont="1"/>
    <xf numFmtId="0" fontId="5" fillId="0" borderId="0" xfId="0" applyFont="1"/>
    <xf numFmtId="49" fontId="0" fillId="8" borderId="0" xfId="0" applyNumberFormat="1" applyFill="1"/>
    <xf numFmtId="49" fontId="15" fillId="0" borderId="0" xfId="0" applyNumberFormat="1" applyFont="1"/>
    <xf numFmtId="49" fontId="16" fillId="0" borderId="0" xfId="1" applyNumberFormat="1"/>
    <xf numFmtId="0" fontId="17" fillId="0" borderId="17" xfId="0" applyFont="1" applyBorder="1" applyAlignment="1">
      <alignment horizontal="left" vertical="center" indent="1"/>
    </xf>
    <xf numFmtId="15" fontId="18" fillId="4" borderId="0" xfId="0" applyNumberFormat="1" applyFon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13805</xdr:colOff>
      <xdr:row>234</xdr:row>
      <xdr:rowOff>69020</xdr:rowOff>
    </xdr:from>
    <xdr:to>
      <xdr:col>9</xdr:col>
      <xdr:colOff>726610</xdr:colOff>
      <xdr:row>279</xdr:row>
      <xdr:rowOff>75626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88C2BBD-C666-468B-95FB-B6978A29D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109" y="6805542"/>
          <a:ext cx="7813762" cy="8206389"/>
        </a:xfrm>
        <a:prstGeom prst="rect">
          <a:avLst/>
        </a:prstGeom>
        <a:ln w="6350"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rjam.schneider@ed.ai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N233"/>
  <sheetViews>
    <sheetView tabSelected="1" zoomScale="115" zoomScaleNormal="115" workbookViewId="0">
      <selection activeCell="E168" sqref="E168:E169"/>
    </sheetView>
  </sheetViews>
  <sheetFormatPr baseColWidth="10" defaultRowHeight="15" outlineLevelRow="1" x14ac:dyDescent="0.2"/>
  <cols>
    <col min="1" max="2" width="4.1640625" customWidth="1"/>
    <col min="3" max="3" width="22.1640625" customWidth="1"/>
    <col min="4" max="4" width="14.83203125" customWidth="1"/>
    <col min="5" max="5" width="17.5" customWidth="1"/>
    <col min="6" max="6" width="11.5" customWidth="1"/>
    <col min="7" max="7" width="10.5" customWidth="1"/>
    <col min="8" max="8" width="12.5" style="6" customWidth="1"/>
    <col min="9" max="9" width="12.5" customWidth="1"/>
    <col min="10" max="10" width="12.5" style="4" customWidth="1"/>
    <col min="11" max="11" width="13.5" style="4" customWidth="1"/>
    <col min="12" max="12" width="12.5" customWidth="1"/>
  </cols>
  <sheetData>
    <row r="2" spans="2:12" s="196" customFormat="1" ht="20.5" customHeight="1" x14ac:dyDescent="0.2">
      <c r="B2" s="196" t="s">
        <v>88</v>
      </c>
      <c r="H2" s="197"/>
      <c r="J2" s="198"/>
      <c r="K2" s="198"/>
    </row>
    <row r="3" spans="2:12" s="199" customFormat="1" ht="20" customHeight="1" x14ac:dyDescent="0.2">
      <c r="B3" s="199" t="s">
        <v>113</v>
      </c>
      <c r="H3" s="158"/>
      <c r="J3" s="200"/>
      <c r="K3" s="200"/>
    </row>
    <row r="4" spans="2:12" ht="15" customHeight="1" x14ac:dyDescent="0.2"/>
    <row r="5" spans="2:12" s="234" customFormat="1" ht="15" customHeight="1" x14ac:dyDescent="0.2">
      <c r="B5" s="237" t="s">
        <v>101</v>
      </c>
      <c r="H5" s="235"/>
      <c r="J5" s="236"/>
      <c r="K5" s="236"/>
    </row>
    <row r="6" spans="2:12" s="234" customFormat="1" ht="20" customHeight="1" x14ac:dyDescent="0.2">
      <c r="C6" s="234" t="s">
        <v>109</v>
      </c>
      <c r="H6" s="235"/>
      <c r="J6" s="236"/>
      <c r="K6" s="236"/>
    </row>
    <row r="7" spans="2:12" s="234" customFormat="1" ht="20" customHeight="1" x14ac:dyDescent="0.2">
      <c r="C7" s="234" t="s">
        <v>106</v>
      </c>
      <c r="D7" s="239" t="s">
        <v>105</v>
      </c>
      <c r="E7" s="234" t="s">
        <v>107</v>
      </c>
      <c r="H7" s="235"/>
      <c r="J7" s="236"/>
      <c r="K7" s="236"/>
    </row>
    <row r="8" spans="2:12" s="234" customFormat="1" ht="20" customHeight="1" x14ac:dyDescent="0.2">
      <c r="C8" s="234" t="s">
        <v>108</v>
      </c>
      <c r="H8" s="235"/>
      <c r="J8" s="236"/>
      <c r="K8" s="236"/>
    </row>
    <row r="9" spans="2:12" s="234" customFormat="1" ht="15" customHeight="1" x14ac:dyDescent="0.2">
      <c r="C9" s="240" t="s">
        <v>110</v>
      </c>
      <c r="H9" s="235"/>
      <c r="J9" s="236"/>
      <c r="K9" s="236"/>
    </row>
    <row r="10" spans="2:12" ht="15" customHeight="1" x14ac:dyDescent="0.2">
      <c r="C10" s="241" t="s">
        <v>111</v>
      </c>
    </row>
    <row r="11" spans="2:12" ht="15" customHeight="1" thickBot="1" x14ac:dyDescent="0.25"/>
    <row r="12" spans="2:12" s="1" customFormat="1" ht="20" customHeight="1" thickTop="1" x14ac:dyDescent="0.2">
      <c r="C12" s="201" t="s">
        <v>84</v>
      </c>
      <c r="D12" s="208"/>
      <c r="E12" s="209"/>
      <c r="F12" s="209"/>
      <c r="G12" s="209"/>
      <c r="H12" s="210"/>
      <c r="I12" s="209"/>
      <c r="J12" s="211"/>
      <c r="K12" s="211"/>
      <c r="L12" s="209"/>
    </row>
    <row r="13" spans="2:12" ht="15" customHeight="1" outlineLevel="1" thickBot="1" x14ac:dyDescent="0.25"/>
    <row r="14" spans="2:12" ht="15" customHeight="1" outlineLevel="1" x14ac:dyDescent="0.2">
      <c r="C14" s="129"/>
      <c r="D14" s="38"/>
      <c r="E14" s="38"/>
      <c r="F14" s="38"/>
      <c r="G14" s="38"/>
      <c r="H14" s="39"/>
      <c r="I14" s="38"/>
      <c r="J14" s="40"/>
      <c r="K14" s="40"/>
      <c r="L14" s="41"/>
    </row>
    <row r="15" spans="2:12" ht="15" customHeight="1" outlineLevel="1" x14ac:dyDescent="0.2">
      <c r="C15" s="95"/>
      <c r="E15" t="s">
        <v>57</v>
      </c>
      <c r="F15" s="233">
        <v>2</v>
      </c>
      <c r="H15" s="13" t="s">
        <v>97</v>
      </c>
      <c r="L15" s="49"/>
    </row>
    <row r="16" spans="2:12" s="6" customFormat="1" ht="15" customHeight="1" outlineLevel="1" x14ac:dyDescent="0.2">
      <c r="C16" s="130"/>
      <c r="F16" s="4" t="str">
        <f>IF(F15&gt;13,"MGek13",CONCATENATE("MGek",IF(F15&lt;10,CONCATENATE("0",F15),F15)))</f>
        <v>MGek02</v>
      </c>
      <c r="H16" t="s">
        <v>98</v>
      </c>
      <c r="J16" s="4"/>
      <c r="K16" s="4"/>
      <c r="L16" s="127"/>
    </row>
    <row r="17" spans="3:14" s="6" customFormat="1" ht="15" customHeight="1" outlineLevel="1" x14ac:dyDescent="0.2">
      <c r="C17" s="130"/>
      <c r="J17" s="4"/>
      <c r="K17" s="4"/>
      <c r="L17" s="127"/>
    </row>
    <row r="18" spans="3:14" s="79" customFormat="1" ht="49" customHeight="1" outlineLevel="1" x14ac:dyDescent="0.2">
      <c r="C18" s="131"/>
      <c r="E18" s="179" t="s">
        <v>99</v>
      </c>
      <c r="F18" s="179" t="s">
        <v>93</v>
      </c>
      <c r="G18" s="178"/>
      <c r="H18" s="179" t="s">
        <v>60</v>
      </c>
      <c r="I18" s="179" t="s">
        <v>59</v>
      </c>
      <c r="J18" s="179"/>
      <c r="K18" s="180" t="s">
        <v>62</v>
      </c>
      <c r="L18" s="128"/>
      <c r="M18" s="126"/>
      <c r="N18" s="126"/>
    </row>
    <row r="19" spans="3:14" s="1" customFormat="1" ht="20" customHeight="1" outlineLevel="1" x14ac:dyDescent="0.2">
      <c r="C19" s="181" t="s">
        <v>58</v>
      </c>
      <c r="E19" s="182">
        <f>L74</f>
        <v>0</v>
      </c>
      <c r="F19" s="182">
        <v>0</v>
      </c>
      <c r="G19" s="182"/>
      <c r="H19" s="182">
        <f>(E19*(1-F19))</f>
        <v>0</v>
      </c>
      <c r="I19" s="183">
        <f>VLOOKUP($F$16,$C$204:$D$229,2,0)</f>
        <v>0.6875</v>
      </c>
      <c r="J19" s="183"/>
      <c r="K19" s="184">
        <f>H19*(1-I19)</f>
        <v>0</v>
      </c>
      <c r="L19" s="43"/>
      <c r="M19" s="3"/>
      <c r="N19" s="185"/>
    </row>
    <row r="20" spans="3:14" s="1" customFormat="1" ht="20" customHeight="1" outlineLevel="1" x14ac:dyDescent="0.2">
      <c r="C20" s="181" t="s">
        <v>90</v>
      </c>
      <c r="E20" s="182">
        <f>L125</f>
        <v>0</v>
      </c>
      <c r="F20" s="230">
        <v>0.2</v>
      </c>
      <c r="H20" s="182">
        <f>(E20*(1-F20))</f>
        <v>0</v>
      </c>
      <c r="I20" s="183">
        <f>VLOOKUP($F$16,$C$204:$D$229,2,0)</f>
        <v>0.6875</v>
      </c>
      <c r="J20" s="183"/>
      <c r="K20" s="184">
        <f>H20*(1-I20)</f>
        <v>0</v>
      </c>
      <c r="L20" s="43"/>
      <c r="M20" s="3"/>
      <c r="N20" s="3"/>
    </row>
    <row r="21" spans="3:14" s="1" customFormat="1" ht="20" customHeight="1" outlineLevel="1" x14ac:dyDescent="0.2">
      <c r="C21" s="181" t="s">
        <v>91</v>
      </c>
      <c r="E21" s="182">
        <f>L176</f>
        <v>0</v>
      </c>
      <c r="F21" s="230">
        <v>0.2</v>
      </c>
      <c r="H21" s="182">
        <f>(E21*(1-F21))</f>
        <v>0</v>
      </c>
      <c r="I21" s="183">
        <f>VLOOKUP($F$16,$C$204:$D$229,2,0)</f>
        <v>0.6875</v>
      </c>
      <c r="J21" s="183"/>
      <c r="K21" s="184">
        <f>H21*(1-I21)</f>
        <v>0</v>
      </c>
      <c r="L21" s="43"/>
      <c r="M21" s="3"/>
      <c r="N21" s="3"/>
    </row>
    <row r="22" spans="3:14" s="1" customFormat="1" ht="15" customHeight="1" outlineLevel="1" x14ac:dyDescent="0.2">
      <c r="C22" s="181"/>
      <c r="H22" s="5"/>
      <c r="K22" s="186"/>
      <c r="L22" s="187"/>
    </row>
    <row r="23" spans="3:14" s="153" customFormat="1" ht="15" customHeight="1" outlineLevel="1" x14ac:dyDescent="0.2">
      <c r="C23" s="188" t="s">
        <v>61</v>
      </c>
      <c r="D23" s="74"/>
      <c r="E23" s="74"/>
      <c r="F23" s="74"/>
      <c r="G23" s="74"/>
      <c r="H23" s="170"/>
      <c r="I23" s="74"/>
      <c r="J23" s="74"/>
      <c r="K23" s="189">
        <f>SUM(K19:K21)</f>
        <v>0</v>
      </c>
      <c r="L23" s="190"/>
    </row>
    <row r="24" spans="3:14" s="1" customFormat="1" ht="15" customHeight="1" outlineLevel="1" thickBot="1" x14ac:dyDescent="0.25">
      <c r="C24" s="191"/>
      <c r="D24" s="192"/>
      <c r="E24" s="192"/>
      <c r="F24" s="192"/>
      <c r="G24" s="192"/>
      <c r="H24" s="193"/>
      <c r="I24" s="192"/>
      <c r="J24" s="194"/>
      <c r="K24" s="194"/>
      <c r="L24" s="195"/>
    </row>
    <row r="25" spans="3:14" ht="15" customHeight="1" x14ac:dyDescent="0.2"/>
    <row r="26" spans="3:14" ht="15" customHeight="1" x14ac:dyDescent="0.2"/>
    <row r="27" spans="3:14" ht="15" customHeight="1" thickBot="1" x14ac:dyDescent="0.25"/>
    <row r="28" spans="3:14" s="153" customFormat="1" ht="20" customHeight="1" thickTop="1" x14ac:dyDescent="0.2">
      <c r="C28" s="201" t="s">
        <v>102</v>
      </c>
      <c r="D28" s="208"/>
      <c r="E28" s="208"/>
      <c r="F28" s="208"/>
      <c r="G28" s="208"/>
      <c r="H28" s="212" t="s">
        <v>92</v>
      </c>
      <c r="I28" s="212"/>
      <c r="J28" s="212"/>
      <c r="K28" s="213"/>
      <c r="L28" s="208"/>
    </row>
    <row r="29" spans="3:14" ht="15" customHeight="1" outlineLevel="1" thickBot="1" x14ac:dyDescent="0.25"/>
    <row r="30" spans="3:14" ht="15" customHeight="1" outlineLevel="1" x14ac:dyDescent="0.2">
      <c r="C30" s="37"/>
      <c r="D30" s="38"/>
      <c r="E30" s="38"/>
      <c r="F30" s="38"/>
      <c r="G30" s="38"/>
      <c r="H30" s="39"/>
      <c r="I30" s="38"/>
      <c r="J30" s="40"/>
      <c r="K30" s="40"/>
      <c r="L30" s="41"/>
    </row>
    <row r="31" spans="3:14" ht="15" customHeight="1" outlineLevel="1" x14ac:dyDescent="0.2">
      <c r="C31" s="56"/>
      <c r="D31" s="13"/>
      <c r="E31" s="13"/>
      <c r="L31" s="57"/>
    </row>
    <row r="32" spans="3:14" ht="15" customHeight="1" outlineLevel="1" thickBot="1" x14ac:dyDescent="0.25">
      <c r="C32" s="59" t="s">
        <v>114</v>
      </c>
      <c r="D32" s="77"/>
      <c r="E32" s="77"/>
      <c r="F32" s="58" t="s">
        <v>26</v>
      </c>
      <c r="G32" s="231">
        <v>45516</v>
      </c>
      <c r="H32" s="4"/>
      <c r="I32" s="243">
        <v>45681</v>
      </c>
      <c r="L32" s="57"/>
    </row>
    <row r="33" spans="3:13" ht="15" customHeight="1" outlineLevel="1" thickTop="1" x14ac:dyDescent="0.2">
      <c r="C33" s="42" t="s">
        <v>86</v>
      </c>
      <c r="I33" s="232">
        <v>19</v>
      </c>
      <c r="L33" s="61"/>
    </row>
    <row r="34" spans="3:13" ht="15" customHeight="1" outlineLevel="1" x14ac:dyDescent="0.2">
      <c r="C34" s="42"/>
      <c r="L34" s="61"/>
    </row>
    <row r="35" spans="3:13" ht="15" customHeight="1" outlineLevel="1" thickBot="1" x14ac:dyDescent="0.25">
      <c r="C35" s="42"/>
      <c r="L35" s="61"/>
    </row>
    <row r="36" spans="3:13" ht="15" customHeight="1" outlineLevel="1" thickBot="1" x14ac:dyDescent="0.25">
      <c r="C36" s="146" t="s">
        <v>77</v>
      </c>
      <c r="D36" s="145"/>
      <c r="E36" s="145"/>
      <c r="H36" s="216" t="s">
        <v>11</v>
      </c>
      <c r="I36" s="217" t="s">
        <v>12</v>
      </c>
      <c r="J36" s="217" t="s">
        <v>13</v>
      </c>
      <c r="K36" s="217" t="s">
        <v>14</v>
      </c>
      <c r="L36" s="218" t="s">
        <v>15</v>
      </c>
    </row>
    <row r="37" spans="3:13" ht="15" customHeight="1" outlineLevel="1" x14ac:dyDescent="0.2">
      <c r="C37" s="42"/>
      <c r="H37"/>
      <c r="I37" s="1"/>
      <c r="J37" s="1"/>
      <c r="K37" s="1"/>
      <c r="L37" s="43"/>
    </row>
    <row r="38" spans="3:13" s="1" customFormat="1" ht="15" customHeight="1" outlineLevel="1" x14ac:dyDescent="0.2">
      <c r="C38" s="147" t="s">
        <v>24</v>
      </c>
      <c r="D38" s="148"/>
      <c r="E38" s="149" t="s">
        <v>18</v>
      </c>
      <c r="G38"/>
      <c r="H38" s="219"/>
      <c r="I38" s="219"/>
      <c r="J38" s="219"/>
      <c r="K38" s="219"/>
      <c r="L38" s="219"/>
      <c r="M38" s="8"/>
    </row>
    <row r="39" spans="3:13" s="14" customFormat="1" ht="20" customHeight="1" outlineLevel="1" thickBot="1" x14ac:dyDescent="0.25">
      <c r="C39" s="45" t="s">
        <v>21</v>
      </c>
      <c r="D39" s="75"/>
      <c r="G39"/>
      <c r="H39" s="65" t="str">
        <f>IF(H38="x",$J$184,"0")</f>
        <v>0</v>
      </c>
      <c r="I39" s="221" t="str">
        <f>IF(I38="x",$J$184,"0")</f>
        <v>0</v>
      </c>
      <c r="J39" s="66" t="str">
        <f>IF(J38="x",$J$184,"0")</f>
        <v>0</v>
      </c>
      <c r="K39" s="221" t="str">
        <f>IF(K38="x",$J$184,"0")</f>
        <v>0</v>
      </c>
      <c r="L39" s="67" t="str">
        <f>IF(L38="x",$J$184,"0")</f>
        <v>0</v>
      </c>
      <c r="M39" s="15"/>
    </row>
    <row r="40" spans="3:13" s="1" customFormat="1" ht="15" customHeight="1" outlineLevel="1" thickTop="1" thickBot="1" x14ac:dyDescent="0.25">
      <c r="C40" s="147" t="s">
        <v>10</v>
      </c>
      <c r="D40" s="148"/>
      <c r="E40" s="149" t="s">
        <v>19</v>
      </c>
      <c r="G40"/>
      <c r="H40" s="220"/>
      <c r="I40" s="219"/>
      <c r="J40" s="46"/>
      <c r="K40" s="219"/>
      <c r="L40" s="47"/>
    </row>
    <row r="41" spans="3:13" s="14" customFormat="1" ht="20" customHeight="1" outlineLevel="1" thickTop="1" x14ac:dyDescent="0.2">
      <c r="C41" s="45" t="s">
        <v>21</v>
      </c>
      <c r="D41" s="75"/>
      <c r="G41"/>
      <c r="H41" s="163"/>
      <c r="I41" s="163" t="str">
        <f>IF(I40="x",$J$185,"0")</f>
        <v>0</v>
      </c>
      <c r="J41" s="221"/>
      <c r="K41" s="163" t="str">
        <f>IF(K40="x",$J$185,"0")</f>
        <v>0</v>
      </c>
      <c r="L41" s="222"/>
      <c r="M41" s="15"/>
    </row>
    <row r="42" spans="3:13" s="1" customFormat="1" ht="15" customHeight="1" outlineLevel="1" x14ac:dyDescent="0.2">
      <c r="C42" s="147" t="s">
        <v>23</v>
      </c>
      <c r="D42" s="148"/>
      <c r="E42" s="149" t="s">
        <v>16</v>
      </c>
      <c r="G42"/>
      <c r="H42" s="219"/>
      <c r="I42" s="219"/>
      <c r="J42" s="219"/>
      <c r="K42" s="219"/>
      <c r="L42" s="219"/>
    </row>
    <row r="43" spans="3:13" s="14" customFormat="1" ht="20" customHeight="1" outlineLevel="1" x14ac:dyDescent="0.2">
      <c r="C43" s="45" t="s">
        <v>21</v>
      </c>
      <c r="D43" s="75"/>
      <c r="G43"/>
      <c r="H43" s="163" t="str">
        <f>IF(H42="x",$J$186,"0")</f>
        <v>0</v>
      </c>
      <c r="I43" s="163" t="str">
        <f>IF(I42="x",$J$186,"0")</f>
        <v>0</v>
      </c>
      <c r="J43" s="163" t="str">
        <f>IF(J42="x",$J$186,"0")</f>
        <v>0</v>
      </c>
      <c r="K43" s="163" t="str">
        <f>IF(K42="x",$J$186,"0")</f>
        <v>0</v>
      </c>
      <c r="L43" s="223" t="str">
        <f>IF(L42="x",$J$186,"0")</f>
        <v>0</v>
      </c>
      <c r="M43" s="15"/>
    </row>
    <row r="44" spans="3:13" s="1" customFormat="1" ht="15" customHeight="1" outlineLevel="1" x14ac:dyDescent="0.2">
      <c r="C44" s="147" t="s">
        <v>1</v>
      </c>
      <c r="D44" s="148"/>
      <c r="E44" s="149" t="s">
        <v>20</v>
      </c>
      <c r="G44"/>
      <c r="H44" s="219"/>
      <c r="I44" s="219"/>
      <c r="J44" s="219"/>
      <c r="K44" s="219"/>
      <c r="L44" s="219"/>
      <c r="M44" s="8"/>
    </row>
    <row r="45" spans="3:13" s="14" customFormat="1" ht="20" customHeight="1" outlineLevel="1" x14ac:dyDescent="0.2">
      <c r="C45" s="45" t="s">
        <v>21</v>
      </c>
      <c r="D45" s="75"/>
      <c r="G45"/>
      <c r="H45" s="163" t="str">
        <f>IF(H44="x",$J$187,"0")</f>
        <v>0</v>
      </c>
      <c r="I45" s="163" t="str">
        <f>IF(I44="x",$J$187,"0")</f>
        <v>0</v>
      </c>
      <c r="J45" s="163" t="str">
        <f>IF(J44="x",$J$187,"0")</f>
        <v>0</v>
      </c>
      <c r="K45" s="163" t="str">
        <f>IF(K44="x",$J$187,"0")</f>
        <v>0</v>
      </c>
      <c r="L45" s="223" t="str">
        <f>IF(L44="x",$J$187,"0")</f>
        <v>0</v>
      </c>
      <c r="M45" s="15"/>
    </row>
    <row r="46" spans="3:13" s="1" customFormat="1" ht="15" customHeight="1" outlineLevel="1" x14ac:dyDescent="0.2">
      <c r="C46" s="147" t="s">
        <v>2</v>
      </c>
      <c r="D46" s="148"/>
      <c r="E46" s="149" t="s">
        <v>17</v>
      </c>
      <c r="G46"/>
      <c r="H46" s="219"/>
      <c r="I46" s="219"/>
      <c r="J46" s="219"/>
      <c r="K46" s="219"/>
      <c r="L46" s="219"/>
      <c r="M46" s="8"/>
    </row>
    <row r="47" spans="3:13" s="14" customFormat="1" ht="20" customHeight="1" outlineLevel="1" thickBot="1" x14ac:dyDescent="0.25">
      <c r="C47" s="48" t="s">
        <v>21</v>
      </c>
      <c r="D47" s="76"/>
      <c r="E47" s="76"/>
      <c r="H47" s="65" t="str">
        <f>IF(H46="x",$J$188,"0")</f>
        <v>0</v>
      </c>
      <c r="I47" s="65" t="str">
        <f>IF(I46="x",$J$188,"0")</f>
        <v>0</v>
      </c>
      <c r="J47" s="65" t="str">
        <f>IF(J46="x",$J$188,"0")</f>
        <v>0</v>
      </c>
      <c r="K47" s="65" t="str">
        <f>IF(K46="x",$J$188,"0")</f>
        <v>0</v>
      </c>
      <c r="L47" s="68" t="str">
        <f>IF(L46="x",$J$188,"0")</f>
        <v>0</v>
      </c>
      <c r="M47" s="15"/>
    </row>
    <row r="48" spans="3:13" ht="10" customHeight="1" outlineLevel="1" thickTop="1" x14ac:dyDescent="0.2">
      <c r="C48" s="42"/>
      <c r="L48" s="49"/>
    </row>
    <row r="49" spans="3:13" s="13" customFormat="1" ht="15" customHeight="1" outlineLevel="1" x14ac:dyDescent="0.2">
      <c r="C49" s="143" t="s">
        <v>22</v>
      </c>
      <c r="D49" s="144"/>
      <c r="E49" s="144"/>
      <c r="H49" s="224">
        <f>H39+H41+H43+H45+H47</f>
        <v>0</v>
      </c>
      <c r="I49" s="224">
        <f>I39+I41+I43+I45+I47</f>
        <v>0</v>
      </c>
      <c r="J49" s="224">
        <f>J39+J41+J43+J45+J47</f>
        <v>0</v>
      </c>
      <c r="K49" s="224">
        <f>K39+K41+K43+K45+K47</f>
        <v>0</v>
      </c>
      <c r="L49" s="224">
        <f>L39+L41+L43+L45+L47</f>
        <v>0</v>
      </c>
    </row>
    <row r="50" spans="3:13" ht="10" customHeight="1" outlineLevel="1" x14ac:dyDescent="0.2">
      <c r="C50" s="95"/>
      <c r="L50" s="49"/>
    </row>
    <row r="51" spans="3:13" ht="15" customHeight="1" outlineLevel="1" x14ac:dyDescent="0.2">
      <c r="C51" s="143" t="s">
        <v>25</v>
      </c>
      <c r="D51" s="144"/>
      <c r="E51" s="144"/>
      <c r="L51" s="224">
        <f>SUM(H49:L49)</f>
        <v>0</v>
      </c>
    </row>
    <row r="52" spans="3:13" ht="10" customHeight="1" outlineLevel="1" x14ac:dyDescent="0.2">
      <c r="C52" s="56"/>
      <c r="D52" s="13"/>
      <c r="E52" s="13"/>
      <c r="L52" s="57"/>
    </row>
    <row r="53" spans="3:13" s="13" customFormat="1" ht="15" customHeight="1" outlineLevel="1" x14ac:dyDescent="0.2">
      <c r="C53" s="50" t="s">
        <v>81</v>
      </c>
      <c r="D53" s="63"/>
      <c r="E53" s="63"/>
      <c r="H53" s="60"/>
      <c r="I53" s="64">
        <f>I33</f>
        <v>19</v>
      </c>
      <c r="J53" s="62" t="s">
        <v>29</v>
      </c>
      <c r="K53" s="138" t="s">
        <v>28</v>
      </c>
      <c r="L53" s="51">
        <f>ROUND(L51*I53*2,1)/2</f>
        <v>0</v>
      </c>
    </row>
    <row r="54" spans="3:13" ht="15" customHeight="1" outlineLevel="1" x14ac:dyDescent="0.2">
      <c r="C54" s="42"/>
      <c r="L54" s="61"/>
    </row>
    <row r="55" spans="3:13" ht="15" customHeight="1" outlineLevel="1" x14ac:dyDescent="0.2">
      <c r="C55" s="42"/>
      <c r="L55" s="61"/>
    </row>
    <row r="56" spans="3:13" s="1" customFormat="1" ht="15" customHeight="1" outlineLevel="1" thickBot="1" x14ac:dyDescent="0.25">
      <c r="C56" s="154"/>
      <c r="H56" s="5"/>
      <c r="J56" s="3"/>
      <c r="K56" s="3"/>
      <c r="L56" s="155"/>
    </row>
    <row r="57" spans="3:13" s="1" customFormat="1" ht="15" customHeight="1" outlineLevel="1" thickBot="1" x14ac:dyDescent="0.25">
      <c r="C57" s="156" t="s">
        <v>78</v>
      </c>
      <c r="D57" s="157"/>
      <c r="E57" s="157"/>
      <c r="H57" s="225" t="s">
        <v>11</v>
      </c>
      <c r="I57" s="226" t="s">
        <v>12</v>
      </c>
      <c r="J57" s="226" t="s">
        <v>13</v>
      </c>
      <c r="K57" s="226" t="s">
        <v>14</v>
      </c>
      <c r="L57" s="227" t="s">
        <v>15</v>
      </c>
    </row>
    <row r="58" spans="3:13" s="1" customFormat="1" ht="15" customHeight="1" outlineLevel="1" x14ac:dyDescent="0.2">
      <c r="C58" s="154"/>
      <c r="H58" s="176"/>
      <c r="L58" s="43"/>
    </row>
    <row r="59" spans="3:13" s="1" customFormat="1" ht="15" customHeight="1" outlineLevel="1" x14ac:dyDescent="0.2">
      <c r="C59" s="150" t="s">
        <v>80</v>
      </c>
      <c r="D59" s="151"/>
      <c r="E59" s="177" t="s">
        <v>115</v>
      </c>
      <c r="H59" s="219"/>
      <c r="I59" s="219"/>
      <c r="J59" s="219"/>
      <c r="K59" s="219"/>
      <c r="L59" s="219"/>
      <c r="M59" s="8"/>
    </row>
    <row r="60" spans="3:13" s="158" customFormat="1" ht="20" customHeight="1" outlineLevel="1" x14ac:dyDescent="0.2">
      <c r="C60" s="161" t="s">
        <v>21</v>
      </c>
      <c r="D60" s="159"/>
      <c r="G60" s="1"/>
      <c r="H60" s="163" t="str">
        <f>IF(H59="x",$J$190,"0")</f>
        <v>0</v>
      </c>
      <c r="I60" s="164" t="str">
        <f>IF(I59="x",$J$190,"0")</f>
        <v>0</v>
      </c>
      <c r="J60" s="164" t="str">
        <f>IF(J59="x",$J$190,"0")</f>
        <v>0</v>
      </c>
      <c r="K60" s="164" t="str">
        <f>IF(K59="x",$J$190,"0")</f>
        <v>0</v>
      </c>
      <c r="L60" s="162" t="str">
        <f>IF(L59="x",$J$190,"0")</f>
        <v>0</v>
      </c>
      <c r="M60" s="160"/>
    </row>
    <row r="61" spans="3:13" s="158" customFormat="1" ht="20" customHeight="1" outlineLevel="1" x14ac:dyDescent="0.2">
      <c r="C61" s="161"/>
      <c r="D61" s="159"/>
      <c r="G61" s="1"/>
      <c r="H61" s="163"/>
      <c r="I61" s="164"/>
      <c r="J61" s="164"/>
      <c r="K61" s="164"/>
      <c r="L61" s="165">
        <f>SUM(H60:L60)</f>
        <v>0</v>
      </c>
      <c r="M61" s="160"/>
    </row>
    <row r="62" spans="3:13" s="1" customFormat="1" ht="10" customHeight="1" outlineLevel="1" x14ac:dyDescent="0.2">
      <c r="C62" s="152"/>
      <c r="D62" s="153"/>
      <c r="H62" s="166"/>
      <c r="I62" s="167"/>
      <c r="J62" s="167"/>
      <c r="K62" s="167"/>
      <c r="L62" s="168"/>
      <c r="M62" s="8"/>
    </row>
    <row r="63" spans="3:13" s="1" customFormat="1" ht="15" customHeight="1" outlineLevel="1" x14ac:dyDescent="0.2">
      <c r="C63" s="150" t="s">
        <v>112</v>
      </c>
      <c r="D63" s="151"/>
      <c r="E63" s="177" t="s">
        <v>116</v>
      </c>
      <c r="H63" s="219"/>
      <c r="I63" s="219"/>
      <c r="J63" s="219"/>
      <c r="K63" s="219"/>
      <c r="L63" s="219"/>
      <c r="M63" s="8"/>
    </row>
    <row r="64" spans="3:13" s="158" customFormat="1" ht="20" customHeight="1" outlineLevel="1" x14ac:dyDescent="0.2">
      <c r="C64" s="161" t="s">
        <v>21</v>
      </c>
      <c r="D64" s="159"/>
      <c r="G64" s="1"/>
      <c r="H64" s="169" t="str">
        <f>IF(H63="x",$J$190,"0")</f>
        <v>0</v>
      </c>
      <c r="I64" s="164" t="str">
        <f>IF(I63="x",$J$190,"0")</f>
        <v>0</v>
      </c>
      <c r="J64" s="164" t="str">
        <f>IF(J63="x",$J$190,"0")</f>
        <v>0</v>
      </c>
      <c r="K64" s="164" t="str">
        <f>IF(K63="x",$J$190,"0")</f>
        <v>0</v>
      </c>
      <c r="L64" s="162" t="str">
        <f>IF(L63="x",$J$190,"0")</f>
        <v>0</v>
      </c>
      <c r="M64" s="160"/>
    </row>
    <row r="65" spans="3:13" s="158" customFormat="1" ht="20" customHeight="1" outlineLevel="1" x14ac:dyDescent="0.2">
      <c r="C65" s="161"/>
      <c r="D65" s="159"/>
      <c r="G65" s="1"/>
      <c r="H65" s="163"/>
      <c r="I65" s="164"/>
      <c r="J65" s="164"/>
      <c r="K65" s="164"/>
      <c r="L65" s="165">
        <f>SUM(H64:L64)</f>
        <v>0</v>
      </c>
      <c r="M65" s="160"/>
    </row>
    <row r="66" spans="3:13" s="1" customFormat="1" ht="10" customHeight="1" outlineLevel="1" x14ac:dyDescent="0.2">
      <c r="C66" s="154"/>
      <c r="H66" s="5"/>
      <c r="J66" s="3"/>
      <c r="K66" s="3"/>
      <c r="L66" s="155"/>
    </row>
    <row r="67" spans="3:13" s="1" customFormat="1" ht="15" customHeight="1" outlineLevel="1" x14ac:dyDescent="0.2">
      <c r="C67" s="150" t="s">
        <v>79</v>
      </c>
      <c r="D67" s="151"/>
      <c r="E67" s="177" t="s">
        <v>117</v>
      </c>
      <c r="H67" s="219"/>
      <c r="I67" s="219"/>
      <c r="J67" s="219"/>
      <c r="K67" s="219"/>
      <c r="L67" s="219"/>
      <c r="M67" s="8"/>
    </row>
    <row r="68" spans="3:13" s="158" customFormat="1" ht="20" customHeight="1" outlineLevel="1" x14ac:dyDescent="0.2">
      <c r="C68" s="161" t="s">
        <v>21</v>
      </c>
      <c r="D68" s="159"/>
      <c r="G68" s="1"/>
      <c r="H68" s="169" t="str">
        <f>IF(H67="x",$J$190,"0")</f>
        <v>0</v>
      </c>
      <c r="I68" s="164" t="str">
        <f>IF(I67="x",$J$190,"0")</f>
        <v>0</v>
      </c>
      <c r="J68" s="164" t="str">
        <f>IF(J67="x",$J$190,"0")</f>
        <v>0</v>
      </c>
      <c r="K68" s="164" t="str">
        <f>IF(K67="x",$J$190,"0")</f>
        <v>0</v>
      </c>
      <c r="L68" s="162" t="str">
        <f>IF(L67="x",$J$190,"0")</f>
        <v>0</v>
      </c>
      <c r="M68" s="160"/>
    </row>
    <row r="69" spans="3:13" s="158" customFormat="1" ht="20" customHeight="1" outlineLevel="1" x14ac:dyDescent="0.2">
      <c r="C69" s="242" t="s">
        <v>120</v>
      </c>
      <c r="D69" s="159"/>
      <c r="G69" s="1"/>
      <c r="H69" s="163"/>
      <c r="I69" s="164"/>
      <c r="J69" s="164"/>
      <c r="K69" s="164"/>
      <c r="L69" s="165">
        <f>SUM(H68:L68)</f>
        <v>0</v>
      </c>
      <c r="M69" s="160"/>
    </row>
    <row r="70" spans="3:13" s="1" customFormat="1" ht="10" customHeight="1" outlineLevel="1" x14ac:dyDescent="0.2">
      <c r="C70" s="154"/>
      <c r="H70" s="5"/>
      <c r="J70" s="3"/>
      <c r="K70" s="3"/>
      <c r="L70" s="155"/>
    </row>
    <row r="71" spans="3:13" s="1" customFormat="1" ht="15" customHeight="1" outlineLevel="1" x14ac:dyDescent="0.2">
      <c r="C71" s="156" t="s">
        <v>82</v>
      </c>
      <c r="D71" s="157"/>
      <c r="E71" s="157"/>
      <c r="H71" s="5"/>
      <c r="I71" s="5"/>
      <c r="J71" s="5"/>
      <c r="K71" s="173" t="s">
        <v>83</v>
      </c>
      <c r="L71" s="175">
        <f>SUM(H60:L60)+SUM(H64:L64)+SUM(H68:L68)</f>
        <v>0</v>
      </c>
    </row>
    <row r="72" spans="3:13" s="1" customFormat="1" ht="15" customHeight="1" outlineLevel="1" x14ac:dyDescent="0.2">
      <c r="C72" s="154"/>
      <c r="H72" s="5"/>
      <c r="J72" s="3"/>
      <c r="K72" s="3"/>
      <c r="L72" s="155"/>
    </row>
    <row r="73" spans="3:13" s="1" customFormat="1" ht="15" customHeight="1" outlineLevel="1" x14ac:dyDescent="0.2">
      <c r="C73" s="154"/>
      <c r="H73" s="5"/>
      <c r="J73" s="3"/>
      <c r="K73" s="3"/>
      <c r="L73" s="155"/>
    </row>
    <row r="74" spans="3:13" s="1" customFormat="1" ht="15" customHeight="1" outlineLevel="1" x14ac:dyDescent="0.2">
      <c r="C74" s="44" t="s">
        <v>94</v>
      </c>
      <c r="D74" s="74"/>
      <c r="E74" s="74"/>
      <c r="F74" s="74"/>
      <c r="G74" s="74"/>
      <c r="H74" s="170"/>
      <c r="I74" s="74"/>
      <c r="J74" s="171"/>
      <c r="K74" s="174" t="s">
        <v>28</v>
      </c>
      <c r="L74" s="172">
        <f>L53+L71</f>
        <v>0</v>
      </c>
    </row>
    <row r="75" spans="3:13" ht="15" customHeight="1" outlineLevel="1" thickBot="1" x14ac:dyDescent="0.25">
      <c r="C75" s="52"/>
      <c r="D75" s="53"/>
      <c r="E75" s="53"/>
      <c r="F75" s="53"/>
      <c r="G75" s="53"/>
      <c r="H75" s="54"/>
      <c r="I75" s="53"/>
      <c r="J75" s="55"/>
      <c r="K75" s="55"/>
      <c r="L75" s="2"/>
    </row>
    <row r="76" spans="3:13" ht="15" customHeight="1" x14ac:dyDescent="0.2"/>
    <row r="77" spans="3:13" ht="15" customHeight="1" x14ac:dyDescent="0.2"/>
    <row r="78" spans="3:13" ht="15" customHeight="1" thickBot="1" x14ac:dyDescent="0.25"/>
    <row r="79" spans="3:13" s="153" customFormat="1" ht="20" customHeight="1" thickTop="1" x14ac:dyDescent="0.2">
      <c r="C79" s="201" t="s">
        <v>103</v>
      </c>
      <c r="D79" s="208"/>
      <c r="E79" s="208"/>
      <c r="F79" s="208"/>
      <c r="G79" s="208"/>
      <c r="H79" s="212" t="s">
        <v>92</v>
      </c>
      <c r="I79" s="212"/>
      <c r="J79" s="212"/>
      <c r="K79" s="213"/>
      <c r="L79" s="208"/>
    </row>
    <row r="80" spans="3:13" ht="15" customHeight="1" outlineLevel="1" thickBot="1" x14ac:dyDescent="0.25"/>
    <row r="81" spans="3:13" ht="15" customHeight="1" outlineLevel="1" x14ac:dyDescent="0.2">
      <c r="C81" s="37"/>
      <c r="D81" s="38"/>
      <c r="E81" s="38"/>
      <c r="F81" s="38"/>
      <c r="G81" s="38"/>
      <c r="H81" s="39"/>
      <c r="I81" s="38"/>
      <c r="J81" s="40"/>
      <c r="K81" s="40"/>
      <c r="L81" s="41"/>
    </row>
    <row r="82" spans="3:13" ht="15" customHeight="1" outlineLevel="1" x14ac:dyDescent="0.2">
      <c r="C82" s="56"/>
      <c r="D82" s="13"/>
      <c r="E82" s="13"/>
      <c r="L82" s="57"/>
    </row>
    <row r="83" spans="3:13" ht="15" customHeight="1" outlineLevel="1" thickBot="1" x14ac:dyDescent="0.25">
      <c r="C83" s="59" t="s">
        <v>114</v>
      </c>
      <c r="D83" s="77"/>
      <c r="E83" s="77"/>
      <c r="F83" s="58" t="s">
        <v>26</v>
      </c>
      <c r="G83" s="231">
        <v>45516</v>
      </c>
      <c r="H83" s="4" t="s">
        <v>27</v>
      </c>
      <c r="I83" s="243">
        <v>45681</v>
      </c>
      <c r="L83" s="57"/>
    </row>
    <row r="84" spans="3:13" ht="15" customHeight="1" outlineLevel="1" thickTop="1" x14ac:dyDescent="0.2">
      <c r="C84" s="42" t="s">
        <v>86</v>
      </c>
      <c r="I84" s="232">
        <v>19</v>
      </c>
      <c r="L84" s="61"/>
    </row>
    <row r="85" spans="3:13" ht="15" customHeight="1" outlineLevel="1" x14ac:dyDescent="0.2">
      <c r="C85" s="42"/>
      <c r="L85" s="61"/>
    </row>
    <row r="86" spans="3:13" ht="15" customHeight="1" outlineLevel="1" thickBot="1" x14ac:dyDescent="0.25">
      <c r="C86" s="42"/>
      <c r="L86" s="61"/>
    </row>
    <row r="87" spans="3:13" ht="15" customHeight="1" outlineLevel="1" thickBot="1" x14ac:dyDescent="0.25">
      <c r="C87" s="146" t="s">
        <v>77</v>
      </c>
      <c r="D87" s="145"/>
      <c r="E87" s="145"/>
      <c r="H87" s="216" t="s">
        <v>11</v>
      </c>
      <c r="I87" s="217" t="s">
        <v>12</v>
      </c>
      <c r="J87" s="217" t="s">
        <v>13</v>
      </c>
      <c r="K87" s="217" t="s">
        <v>14</v>
      </c>
      <c r="L87" s="218" t="s">
        <v>15</v>
      </c>
    </row>
    <row r="88" spans="3:13" ht="15" customHeight="1" outlineLevel="1" x14ac:dyDescent="0.2">
      <c r="C88" s="42"/>
      <c r="H88"/>
      <c r="I88" s="1"/>
      <c r="J88" s="1"/>
      <c r="K88" s="1"/>
      <c r="L88" s="43"/>
    </row>
    <row r="89" spans="3:13" s="1" customFormat="1" ht="15" customHeight="1" outlineLevel="1" x14ac:dyDescent="0.2">
      <c r="C89" s="147" t="s">
        <v>24</v>
      </c>
      <c r="D89" s="148"/>
      <c r="E89" s="149" t="s">
        <v>18</v>
      </c>
      <c r="G89"/>
      <c r="H89" s="219"/>
      <c r="I89" s="219"/>
      <c r="J89" s="219"/>
      <c r="K89" s="219"/>
      <c r="L89" s="219"/>
      <c r="M89" s="8"/>
    </row>
    <row r="90" spans="3:13" s="14" customFormat="1" ht="20" customHeight="1" outlineLevel="1" thickBot="1" x14ac:dyDescent="0.25">
      <c r="C90" s="45" t="s">
        <v>21</v>
      </c>
      <c r="D90" s="75"/>
      <c r="G90"/>
      <c r="H90" s="65" t="str">
        <f>IF(H89="x",$J$184,"0")</f>
        <v>0</v>
      </c>
      <c r="I90" s="221" t="str">
        <f>IF(I89="x",$J$184,"0")</f>
        <v>0</v>
      </c>
      <c r="J90" s="66" t="str">
        <f>IF(J89="x",$J$184,"0")</f>
        <v>0</v>
      </c>
      <c r="K90" s="221" t="str">
        <f>IF(K89="x",$J$184,"0")</f>
        <v>0</v>
      </c>
      <c r="L90" s="67" t="str">
        <f>IF(L89="x",$J$184,"0")</f>
        <v>0</v>
      </c>
      <c r="M90" s="15"/>
    </row>
    <row r="91" spans="3:13" s="1" customFormat="1" ht="15" customHeight="1" outlineLevel="1" thickTop="1" thickBot="1" x14ac:dyDescent="0.25">
      <c r="C91" s="147" t="s">
        <v>10</v>
      </c>
      <c r="D91" s="148"/>
      <c r="E91" s="149" t="s">
        <v>19</v>
      </c>
      <c r="G91"/>
      <c r="H91" s="220"/>
      <c r="I91" s="219"/>
      <c r="J91" s="46"/>
      <c r="K91" s="219"/>
      <c r="L91" s="47"/>
    </row>
    <row r="92" spans="3:13" s="14" customFormat="1" ht="20" customHeight="1" outlineLevel="1" thickTop="1" x14ac:dyDescent="0.2">
      <c r="C92" s="45" t="s">
        <v>21</v>
      </c>
      <c r="D92" s="75"/>
      <c r="G92"/>
      <c r="H92" s="163"/>
      <c r="I92" s="163" t="str">
        <f>IF(I91="x",$J$185,"0")</f>
        <v>0</v>
      </c>
      <c r="J92" s="221"/>
      <c r="K92" s="163" t="str">
        <f>IF(K91="x",$J$185,"0")</f>
        <v>0</v>
      </c>
      <c r="L92" s="222"/>
      <c r="M92" s="15"/>
    </row>
    <row r="93" spans="3:13" s="1" customFormat="1" ht="15" customHeight="1" outlineLevel="1" x14ac:dyDescent="0.2">
      <c r="C93" s="147" t="s">
        <v>23</v>
      </c>
      <c r="D93" s="148"/>
      <c r="E93" s="149" t="s">
        <v>16</v>
      </c>
      <c r="G93"/>
      <c r="H93" s="219"/>
      <c r="I93" s="219"/>
      <c r="J93" s="219"/>
      <c r="K93" s="219"/>
      <c r="L93" s="219"/>
    </row>
    <row r="94" spans="3:13" s="14" customFormat="1" ht="20" customHeight="1" outlineLevel="1" x14ac:dyDescent="0.2">
      <c r="C94" s="45" t="s">
        <v>21</v>
      </c>
      <c r="D94" s="75"/>
      <c r="G94"/>
      <c r="H94" s="163" t="str">
        <f>IF(H93="x",$J$186,"0")</f>
        <v>0</v>
      </c>
      <c r="I94" s="163" t="str">
        <f>IF(I93="x",$J$186,"0")</f>
        <v>0</v>
      </c>
      <c r="J94" s="163" t="str">
        <f>IF(J93="x",$J$186,"0")</f>
        <v>0</v>
      </c>
      <c r="K94" s="163" t="str">
        <f>IF(K93="x",$J$186,"0")</f>
        <v>0</v>
      </c>
      <c r="L94" s="223" t="str">
        <f>IF(L93="x",$J$186,"0")</f>
        <v>0</v>
      </c>
      <c r="M94" s="15"/>
    </row>
    <row r="95" spans="3:13" s="1" customFormat="1" ht="15" customHeight="1" outlineLevel="1" x14ac:dyDescent="0.2">
      <c r="C95" s="147" t="s">
        <v>1</v>
      </c>
      <c r="D95" s="148"/>
      <c r="E95" s="149" t="s">
        <v>20</v>
      </c>
      <c r="G95"/>
      <c r="H95" s="219"/>
      <c r="I95" s="219"/>
      <c r="J95" s="219"/>
      <c r="K95" s="219"/>
      <c r="L95" s="219"/>
      <c r="M95" s="8"/>
    </row>
    <row r="96" spans="3:13" s="14" customFormat="1" ht="20" customHeight="1" outlineLevel="1" x14ac:dyDescent="0.2">
      <c r="C96" s="45" t="s">
        <v>21</v>
      </c>
      <c r="D96" s="75"/>
      <c r="G96"/>
      <c r="H96" s="163" t="str">
        <f>IF(H95="x",$J$187,"0")</f>
        <v>0</v>
      </c>
      <c r="I96" s="163" t="str">
        <f>IF(I95="x",$J$187,"0")</f>
        <v>0</v>
      </c>
      <c r="J96" s="163" t="str">
        <f>IF(J95="x",$J$187,"0")</f>
        <v>0</v>
      </c>
      <c r="K96" s="163" t="str">
        <f>IF(K95="x",$J$187,"0")</f>
        <v>0</v>
      </c>
      <c r="L96" s="223" t="str">
        <f>IF(L95="x",$J$187,"0")</f>
        <v>0</v>
      </c>
      <c r="M96" s="15"/>
    </row>
    <row r="97" spans="3:13" s="1" customFormat="1" ht="15" customHeight="1" outlineLevel="1" x14ac:dyDescent="0.2">
      <c r="C97" s="147" t="s">
        <v>2</v>
      </c>
      <c r="D97" s="148"/>
      <c r="E97" s="149" t="s">
        <v>17</v>
      </c>
      <c r="G97"/>
      <c r="H97" s="219"/>
      <c r="I97" s="219"/>
      <c r="J97" s="219"/>
      <c r="K97" s="219"/>
      <c r="L97" s="219"/>
      <c r="M97" s="8"/>
    </row>
    <row r="98" spans="3:13" s="14" customFormat="1" ht="20" customHeight="1" outlineLevel="1" thickBot="1" x14ac:dyDescent="0.25">
      <c r="C98" s="48" t="s">
        <v>21</v>
      </c>
      <c r="D98" s="76"/>
      <c r="E98" s="76"/>
      <c r="H98" s="65" t="str">
        <f>IF(H97="x",$J$188,"0")</f>
        <v>0</v>
      </c>
      <c r="I98" s="65" t="str">
        <f>IF(I97="x",$J$188,"0")</f>
        <v>0</v>
      </c>
      <c r="J98" s="65" t="str">
        <f>IF(J97="x",$J$188,"0")</f>
        <v>0</v>
      </c>
      <c r="K98" s="65" t="str">
        <f>IF(K97="x",$J$188,"0")</f>
        <v>0</v>
      </c>
      <c r="L98" s="68" t="str">
        <f>IF(L97="x",$J$188,"0")</f>
        <v>0</v>
      </c>
      <c r="M98" s="15"/>
    </row>
    <row r="99" spans="3:13" ht="10" customHeight="1" outlineLevel="1" thickTop="1" x14ac:dyDescent="0.2">
      <c r="C99" s="42"/>
      <c r="L99" s="49"/>
    </row>
    <row r="100" spans="3:13" s="13" customFormat="1" ht="15" customHeight="1" outlineLevel="1" x14ac:dyDescent="0.2">
      <c r="C100" s="143" t="s">
        <v>22</v>
      </c>
      <c r="D100" s="144"/>
      <c r="E100" s="144"/>
      <c r="H100" s="224">
        <f>H90+H92+H94+H96+H98</f>
        <v>0</v>
      </c>
      <c r="I100" s="224">
        <f>I90+I92+I94+I96+I98</f>
        <v>0</v>
      </c>
      <c r="J100" s="224">
        <f>J90+J92+J94+J96+J98</f>
        <v>0</v>
      </c>
      <c r="K100" s="224">
        <f>K90+K92+K94+K96+K98</f>
        <v>0</v>
      </c>
      <c r="L100" s="224">
        <f>L90+L92+L94+L96+L98</f>
        <v>0</v>
      </c>
    </row>
    <row r="101" spans="3:13" ht="10" customHeight="1" outlineLevel="1" x14ac:dyDescent="0.2">
      <c r="C101" s="95"/>
      <c r="L101" s="49"/>
    </row>
    <row r="102" spans="3:13" ht="15" customHeight="1" outlineLevel="1" x14ac:dyDescent="0.2">
      <c r="C102" s="143" t="s">
        <v>25</v>
      </c>
      <c r="D102" s="144"/>
      <c r="E102" s="144"/>
      <c r="L102" s="224">
        <f>SUM(H100:L100)</f>
        <v>0</v>
      </c>
    </row>
    <row r="103" spans="3:13" ht="10" customHeight="1" outlineLevel="1" x14ac:dyDescent="0.2">
      <c r="C103" s="56"/>
      <c r="D103" s="13"/>
      <c r="E103" s="13"/>
      <c r="L103" s="57"/>
    </row>
    <row r="104" spans="3:13" s="13" customFormat="1" ht="15" customHeight="1" outlineLevel="1" x14ac:dyDescent="0.2">
      <c r="C104" s="50" t="s">
        <v>81</v>
      </c>
      <c r="D104" s="63"/>
      <c r="E104" s="63"/>
      <c r="H104" s="60"/>
      <c r="I104" s="64">
        <f>I84</f>
        <v>19</v>
      </c>
      <c r="J104" s="62" t="s">
        <v>29</v>
      </c>
      <c r="K104" s="138" t="s">
        <v>28</v>
      </c>
      <c r="L104" s="51">
        <f>ROUND(L102*I104*2,1)/2</f>
        <v>0</v>
      </c>
    </row>
    <row r="105" spans="3:13" ht="15" customHeight="1" outlineLevel="1" x14ac:dyDescent="0.2">
      <c r="C105" s="42"/>
      <c r="L105" s="61"/>
    </row>
    <row r="106" spans="3:13" ht="15" customHeight="1" outlineLevel="1" x14ac:dyDescent="0.2">
      <c r="C106" s="42"/>
      <c r="L106" s="61"/>
    </row>
    <row r="107" spans="3:13" s="1" customFormat="1" ht="15" customHeight="1" outlineLevel="1" thickBot="1" x14ac:dyDescent="0.25">
      <c r="C107" s="154"/>
      <c r="H107" s="5"/>
      <c r="J107" s="3"/>
      <c r="K107" s="3"/>
      <c r="L107" s="155"/>
    </row>
    <row r="108" spans="3:13" s="1" customFormat="1" ht="15" customHeight="1" outlineLevel="1" thickBot="1" x14ac:dyDescent="0.25">
      <c r="C108" s="156" t="s">
        <v>78</v>
      </c>
      <c r="D108" s="157"/>
      <c r="E108" s="157"/>
      <c r="H108" s="225" t="s">
        <v>11</v>
      </c>
      <c r="I108" s="226" t="s">
        <v>12</v>
      </c>
      <c r="J108" s="226" t="s">
        <v>13</v>
      </c>
      <c r="K108" s="226" t="s">
        <v>14</v>
      </c>
      <c r="L108" s="227" t="s">
        <v>15</v>
      </c>
    </row>
    <row r="109" spans="3:13" s="1" customFormat="1" ht="15" customHeight="1" outlineLevel="1" x14ac:dyDescent="0.2">
      <c r="C109" s="154"/>
      <c r="H109" s="176"/>
      <c r="L109" s="43"/>
    </row>
    <row r="110" spans="3:13" s="1" customFormat="1" ht="15" customHeight="1" outlineLevel="1" x14ac:dyDescent="0.2">
      <c r="C110" s="150" t="s">
        <v>80</v>
      </c>
      <c r="D110" s="151"/>
      <c r="E110" s="177" t="s">
        <v>115</v>
      </c>
      <c r="H110" s="219"/>
      <c r="I110" s="219"/>
      <c r="J110" s="219"/>
      <c r="K110" s="219"/>
      <c r="L110" s="219"/>
      <c r="M110" s="8"/>
    </row>
    <row r="111" spans="3:13" s="158" customFormat="1" ht="20" customHeight="1" outlineLevel="1" x14ac:dyDescent="0.2">
      <c r="C111" s="161" t="s">
        <v>21</v>
      </c>
      <c r="D111" s="159"/>
      <c r="G111" s="1"/>
      <c r="H111" s="163" t="str">
        <f>IF(H110="x",$J$190,"0")</f>
        <v>0</v>
      </c>
      <c r="I111" s="164" t="str">
        <f>IF(I110="x",$J$190,"0")</f>
        <v>0</v>
      </c>
      <c r="J111" s="164" t="str">
        <f>IF(J110="x",$J$190,"0")</f>
        <v>0</v>
      </c>
      <c r="K111" s="164" t="str">
        <f>IF(K110="x",$J$190,"0")</f>
        <v>0</v>
      </c>
      <c r="L111" s="162" t="str">
        <f>IF(L110="x",$J$190,"0")</f>
        <v>0</v>
      </c>
      <c r="M111" s="160"/>
    </row>
    <row r="112" spans="3:13" s="158" customFormat="1" ht="20" customHeight="1" outlineLevel="1" x14ac:dyDescent="0.2">
      <c r="C112" s="161"/>
      <c r="D112" s="159"/>
      <c r="G112" s="1"/>
      <c r="H112" s="163"/>
      <c r="I112" s="164"/>
      <c r="J112" s="164"/>
      <c r="K112" s="164"/>
      <c r="L112" s="165">
        <f>SUM(H111:L111)</f>
        <v>0</v>
      </c>
      <c r="M112" s="160"/>
    </row>
    <row r="113" spans="3:13" s="1" customFormat="1" ht="10" customHeight="1" outlineLevel="1" x14ac:dyDescent="0.2">
      <c r="C113" s="152"/>
      <c r="D113" s="153"/>
      <c r="H113" s="166"/>
      <c r="I113" s="167"/>
      <c r="J113" s="167"/>
      <c r="K113" s="167"/>
      <c r="L113" s="168"/>
      <c r="M113" s="8"/>
    </row>
    <row r="114" spans="3:13" s="1" customFormat="1" ht="15" customHeight="1" outlineLevel="1" x14ac:dyDescent="0.2">
      <c r="C114" s="150" t="s">
        <v>112</v>
      </c>
      <c r="D114" s="151"/>
      <c r="E114" s="177" t="s">
        <v>118</v>
      </c>
      <c r="H114" s="219"/>
      <c r="I114" s="219"/>
      <c r="J114" s="219"/>
      <c r="K114" s="219"/>
      <c r="L114" s="219"/>
      <c r="M114" s="8"/>
    </row>
    <row r="115" spans="3:13" s="158" customFormat="1" ht="20" customHeight="1" outlineLevel="1" x14ac:dyDescent="0.2">
      <c r="C115" s="161" t="s">
        <v>21</v>
      </c>
      <c r="D115" s="159"/>
      <c r="G115" s="1"/>
      <c r="H115" s="169" t="str">
        <f>IF(H114="x",$J$190,"0")</f>
        <v>0</v>
      </c>
      <c r="I115" s="164" t="str">
        <f>IF(I114="x",$J$190,"0")</f>
        <v>0</v>
      </c>
      <c r="J115" s="164" t="str">
        <f>IF(J114="x",$J$190,"0")</f>
        <v>0</v>
      </c>
      <c r="K115" s="164" t="str">
        <f>IF(K114="x",$J$190,"0")</f>
        <v>0</v>
      </c>
      <c r="L115" s="162" t="str">
        <f>IF(L114="x",$J$190,"0")</f>
        <v>0</v>
      </c>
      <c r="M115" s="160"/>
    </row>
    <row r="116" spans="3:13" s="158" customFormat="1" ht="20" customHeight="1" outlineLevel="1" x14ac:dyDescent="0.2">
      <c r="C116" s="161"/>
      <c r="D116" s="159"/>
      <c r="G116" s="1"/>
      <c r="H116" s="163"/>
      <c r="I116" s="164"/>
      <c r="J116" s="164"/>
      <c r="K116" s="164"/>
      <c r="L116" s="165">
        <f>SUM(H115:L115)</f>
        <v>0</v>
      </c>
      <c r="M116" s="160"/>
    </row>
    <row r="117" spans="3:13" s="1" customFormat="1" ht="10" customHeight="1" outlineLevel="1" x14ac:dyDescent="0.2">
      <c r="C117" s="154"/>
      <c r="H117" s="5"/>
      <c r="J117" s="3"/>
      <c r="K117" s="3"/>
      <c r="L117" s="155"/>
    </row>
    <row r="118" spans="3:13" s="1" customFormat="1" ht="15" customHeight="1" outlineLevel="1" x14ac:dyDescent="0.2">
      <c r="C118" s="150" t="s">
        <v>79</v>
      </c>
      <c r="D118" s="151"/>
      <c r="E118" s="177" t="s">
        <v>117</v>
      </c>
      <c r="H118" s="219"/>
      <c r="I118" s="219"/>
      <c r="J118" s="219"/>
      <c r="K118" s="219"/>
      <c r="L118" s="219"/>
      <c r="M118" s="8"/>
    </row>
    <row r="119" spans="3:13" s="158" customFormat="1" ht="20" customHeight="1" outlineLevel="1" x14ac:dyDescent="0.2">
      <c r="C119" s="161" t="s">
        <v>21</v>
      </c>
      <c r="D119" s="159"/>
      <c r="G119" s="1"/>
      <c r="H119" s="169" t="str">
        <f>IF(H118="x",$J$190,"0")</f>
        <v>0</v>
      </c>
      <c r="I119" s="164" t="str">
        <f>IF(I118="x",$J$190,"0")</f>
        <v>0</v>
      </c>
      <c r="J119" s="164" t="str">
        <f>IF(J118="x",$J$190,"0")</f>
        <v>0</v>
      </c>
      <c r="K119" s="164" t="str">
        <f>IF(K118="x",$J$190,"0")</f>
        <v>0</v>
      </c>
      <c r="L119" s="162" t="str">
        <f>IF(L118="x",$J$190,"0")</f>
        <v>0</v>
      </c>
      <c r="M119" s="160"/>
    </row>
    <row r="120" spans="3:13" s="158" customFormat="1" ht="20" customHeight="1" outlineLevel="1" x14ac:dyDescent="0.2">
      <c r="C120" s="242" t="s">
        <v>119</v>
      </c>
      <c r="D120" s="159"/>
      <c r="G120" s="1"/>
      <c r="H120" s="163"/>
      <c r="I120" s="164"/>
      <c r="J120" s="164"/>
      <c r="K120" s="164"/>
      <c r="L120" s="165">
        <f>SUM(H119:L119)</f>
        <v>0</v>
      </c>
      <c r="M120" s="160"/>
    </row>
    <row r="121" spans="3:13" s="1" customFormat="1" ht="10" customHeight="1" outlineLevel="1" x14ac:dyDescent="0.2">
      <c r="C121" s="154"/>
      <c r="H121" s="5"/>
      <c r="J121" s="3"/>
      <c r="K121" s="3"/>
      <c r="L121" s="155"/>
    </row>
    <row r="122" spans="3:13" s="1" customFormat="1" ht="15" customHeight="1" outlineLevel="1" x14ac:dyDescent="0.2">
      <c r="C122" s="156" t="s">
        <v>82</v>
      </c>
      <c r="D122" s="157"/>
      <c r="E122" s="157"/>
      <c r="H122" s="5"/>
      <c r="I122" s="5"/>
      <c r="J122" s="5"/>
      <c r="K122" s="173" t="s">
        <v>83</v>
      </c>
      <c r="L122" s="175">
        <f>SUM(H111:L111)+SUM(H115:L115)+SUM(H119:L119)</f>
        <v>0</v>
      </c>
    </row>
    <row r="123" spans="3:13" s="1" customFormat="1" ht="15" customHeight="1" outlineLevel="1" x14ac:dyDescent="0.2">
      <c r="C123" s="154"/>
      <c r="H123" s="5"/>
      <c r="J123" s="3"/>
      <c r="K123" s="3"/>
      <c r="L123" s="155"/>
    </row>
    <row r="124" spans="3:13" s="1" customFormat="1" ht="15" customHeight="1" outlineLevel="1" x14ac:dyDescent="0.2">
      <c r="C124" s="154"/>
      <c r="H124" s="5"/>
      <c r="J124" s="3"/>
      <c r="K124" s="3"/>
      <c r="L124" s="155"/>
    </row>
    <row r="125" spans="3:13" s="1" customFormat="1" ht="15" customHeight="1" outlineLevel="1" x14ac:dyDescent="0.2">
      <c r="C125" s="44" t="s">
        <v>95</v>
      </c>
      <c r="D125" s="74"/>
      <c r="E125" s="74"/>
      <c r="F125" s="74"/>
      <c r="G125" s="74"/>
      <c r="H125" s="170"/>
      <c r="I125" s="74"/>
      <c r="J125" s="171"/>
      <c r="K125" s="174" t="s">
        <v>28</v>
      </c>
      <c r="L125" s="172">
        <f>L104+L122</f>
        <v>0</v>
      </c>
    </row>
    <row r="126" spans="3:13" ht="15" customHeight="1" outlineLevel="1" thickBot="1" x14ac:dyDescent="0.25">
      <c r="C126" s="52"/>
      <c r="D126" s="53"/>
      <c r="E126" s="53"/>
      <c r="F126" s="53"/>
      <c r="G126" s="53"/>
      <c r="H126" s="54"/>
      <c r="I126" s="53"/>
      <c r="J126" s="55"/>
      <c r="K126" s="55"/>
      <c r="L126" s="2"/>
    </row>
    <row r="127" spans="3:13" ht="15" customHeight="1" x14ac:dyDescent="0.2"/>
    <row r="128" spans="3:13" ht="15" customHeight="1" x14ac:dyDescent="0.2"/>
    <row r="129" spans="3:13" ht="15" customHeight="1" thickBot="1" x14ac:dyDescent="0.25"/>
    <row r="130" spans="3:13" s="153" customFormat="1" ht="20" customHeight="1" thickTop="1" x14ac:dyDescent="0.2">
      <c r="C130" s="201" t="s">
        <v>104</v>
      </c>
      <c r="D130" s="208"/>
      <c r="E130" s="208"/>
      <c r="F130" s="208"/>
      <c r="G130" s="208"/>
      <c r="H130" s="212" t="s">
        <v>92</v>
      </c>
      <c r="I130" s="212"/>
      <c r="J130" s="212"/>
      <c r="K130" s="213"/>
      <c r="L130" s="208"/>
    </row>
    <row r="131" spans="3:13" ht="15" customHeight="1" outlineLevel="1" thickBot="1" x14ac:dyDescent="0.25"/>
    <row r="132" spans="3:13" ht="15" customHeight="1" outlineLevel="1" x14ac:dyDescent="0.2">
      <c r="C132" s="37"/>
      <c r="D132" s="38"/>
      <c r="E132" s="38"/>
      <c r="F132" s="38"/>
      <c r="G132" s="38"/>
      <c r="H132" s="39"/>
      <c r="I132" s="38"/>
      <c r="J132" s="40"/>
      <c r="K132" s="40"/>
      <c r="L132" s="41"/>
    </row>
    <row r="133" spans="3:13" ht="15" customHeight="1" outlineLevel="1" x14ac:dyDescent="0.2">
      <c r="C133" s="56"/>
      <c r="D133" s="13"/>
      <c r="E133" s="13"/>
      <c r="L133" s="57"/>
    </row>
    <row r="134" spans="3:13" ht="15" customHeight="1" outlineLevel="1" thickBot="1" x14ac:dyDescent="0.25">
      <c r="C134" s="59" t="s">
        <v>114</v>
      </c>
      <c r="D134" s="77"/>
      <c r="E134" s="77"/>
      <c r="F134" s="58" t="s">
        <v>26</v>
      </c>
      <c r="G134" s="231">
        <v>45516</v>
      </c>
      <c r="H134" s="4" t="s">
        <v>27</v>
      </c>
      <c r="I134" s="243">
        <v>45681</v>
      </c>
      <c r="L134" s="57"/>
    </row>
    <row r="135" spans="3:13" ht="15" customHeight="1" outlineLevel="1" thickTop="1" x14ac:dyDescent="0.2">
      <c r="C135" s="42" t="s">
        <v>86</v>
      </c>
      <c r="I135" s="232">
        <v>19</v>
      </c>
      <c r="L135" s="61"/>
    </row>
    <row r="136" spans="3:13" ht="15" customHeight="1" outlineLevel="1" x14ac:dyDescent="0.2">
      <c r="C136" s="42"/>
      <c r="L136" s="61"/>
    </row>
    <row r="137" spans="3:13" ht="15" customHeight="1" outlineLevel="1" thickBot="1" x14ac:dyDescent="0.25">
      <c r="C137" s="42"/>
      <c r="L137" s="61"/>
    </row>
    <row r="138" spans="3:13" ht="15" customHeight="1" outlineLevel="1" thickBot="1" x14ac:dyDescent="0.25">
      <c r="C138" s="146" t="s">
        <v>77</v>
      </c>
      <c r="D138" s="145"/>
      <c r="E138" s="145"/>
      <c r="H138" s="216" t="s">
        <v>11</v>
      </c>
      <c r="I138" s="217" t="s">
        <v>12</v>
      </c>
      <c r="J138" s="217" t="s">
        <v>13</v>
      </c>
      <c r="K138" s="217" t="s">
        <v>14</v>
      </c>
      <c r="L138" s="218" t="s">
        <v>15</v>
      </c>
    </row>
    <row r="139" spans="3:13" ht="15" customHeight="1" outlineLevel="1" x14ac:dyDescent="0.2">
      <c r="C139" s="42"/>
      <c r="H139"/>
      <c r="I139" s="1"/>
      <c r="J139" s="1"/>
      <c r="K139" s="1"/>
      <c r="L139" s="43"/>
    </row>
    <row r="140" spans="3:13" s="1" customFormat="1" ht="15" customHeight="1" outlineLevel="1" x14ac:dyDescent="0.2">
      <c r="C140" s="147" t="s">
        <v>24</v>
      </c>
      <c r="D140" s="148"/>
      <c r="E140" s="149" t="s">
        <v>18</v>
      </c>
      <c r="G140"/>
      <c r="H140" s="219"/>
      <c r="I140" s="219"/>
      <c r="J140" s="219"/>
      <c r="K140" s="219"/>
      <c r="L140" s="219"/>
      <c r="M140" s="8"/>
    </row>
    <row r="141" spans="3:13" s="14" customFormat="1" ht="20" customHeight="1" outlineLevel="1" thickBot="1" x14ac:dyDescent="0.25">
      <c r="C141" s="45" t="s">
        <v>21</v>
      </c>
      <c r="D141" s="75"/>
      <c r="G141"/>
      <c r="H141" s="65" t="str">
        <f>IF(H140="x",$J$184,"0")</f>
        <v>0</v>
      </c>
      <c r="I141" s="221" t="str">
        <f>IF(I140="x",$J$184,"0")</f>
        <v>0</v>
      </c>
      <c r="J141" s="66" t="str">
        <f>IF(J140="x",$J$184,"0")</f>
        <v>0</v>
      </c>
      <c r="K141" s="221" t="str">
        <f>IF(K140="x",$J$184,"0")</f>
        <v>0</v>
      </c>
      <c r="L141" s="67" t="str">
        <f>IF(L140="x",$J$184,"0")</f>
        <v>0</v>
      </c>
      <c r="M141" s="15"/>
    </row>
    <row r="142" spans="3:13" s="1" customFormat="1" ht="15" customHeight="1" outlineLevel="1" thickTop="1" thickBot="1" x14ac:dyDescent="0.25">
      <c r="C142" s="147" t="s">
        <v>10</v>
      </c>
      <c r="D142" s="148"/>
      <c r="E142" s="149" t="s">
        <v>19</v>
      </c>
      <c r="G142"/>
      <c r="H142" s="220"/>
      <c r="I142" s="219"/>
      <c r="J142" s="46"/>
      <c r="K142" s="219"/>
      <c r="L142" s="47"/>
    </row>
    <row r="143" spans="3:13" s="14" customFormat="1" ht="20" customHeight="1" outlineLevel="1" thickTop="1" x14ac:dyDescent="0.2">
      <c r="C143" s="45" t="s">
        <v>21</v>
      </c>
      <c r="D143" s="75"/>
      <c r="G143"/>
      <c r="H143" s="163"/>
      <c r="I143" s="163" t="str">
        <f>IF(I142="x",$J$185,"0")</f>
        <v>0</v>
      </c>
      <c r="J143" s="221"/>
      <c r="K143" s="163" t="str">
        <f>IF(K142="x",$J$185,"0")</f>
        <v>0</v>
      </c>
      <c r="L143" s="222"/>
      <c r="M143" s="15"/>
    </row>
    <row r="144" spans="3:13" s="1" customFormat="1" ht="15" customHeight="1" outlineLevel="1" x14ac:dyDescent="0.2">
      <c r="C144" s="147" t="s">
        <v>23</v>
      </c>
      <c r="D144" s="148"/>
      <c r="E144" s="149" t="s">
        <v>16</v>
      </c>
      <c r="G144"/>
      <c r="H144" s="219"/>
      <c r="I144" s="219"/>
      <c r="J144" s="219"/>
      <c r="K144" s="219"/>
      <c r="L144" s="219"/>
    </row>
    <row r="145" spans="3:13" s="14" customFormat="1" ht="20" customHeight="1" outlineLevel="1" x14ac:dyDescent="0.2">
      <c r="C145" s="45" t="s">
        <v>21</v>
      </c>
      <c r="D145" s="75"/>
      <c r="G145"/>
      <c r="H145" s="163" t="str">
        <f>IF(H144="x",$J$186,"0")</f>
        <v>0</v>
      </c>
      <c r="I145" s="163" t="str">
        <f>IF(I144="x",$J$186,"0")</f>
        <v>0</v>
      </c>
      <c r="J145" s="163" t="str">
        <f>IF(J144="x",$J$186,"0")</f>
        <v>0</v>
      </c>
      <c r="K145" s="163" t="str">
        <f>IF(K144="x",$J$186,"0")</f>
        <v>0</v>
      </c>
      <c r="L145" s="223" t="str">
        <f>IF(L144="x",$J$186,"0")</f>
        <v>0</v>
      </c>
      <c r="M145" s="15"/>
    </row>
    <row r="146" spans="3:13" s="1" customFormat="1" ht="15" customHeight="1" outlineLevel="1" x14ac:dyDescent="0.2">
      <c r="C146" s="147" t="s">
        <v>1</v>
      </c>
      <c r="D146" s="148"/>
      <c r="E146" s="149" t="s">
        <v>20</v>
      </c>
      <c r="G146"/>
      <c r="H146" s="219"/>
      <c r="I146" s="219"/>
      <c r="J146" s="219"/>
      <c r="K146" s="219"/>
      <c r="L146" s="219"/>
      <c r="M146" s="8"/>
    </row>
    <row r="147" spans="3:13" s="14" customFormat="1" ht="20" customHeight="1" outlineLevel="1" x14ac:dyDescent="0.2">
      <c r="C147" s="45" t="s">
        <v>21</v>
      </c>
      <c r="D147" s="75"/>
      <c r="G147"/>
      <c r="H147" s="163" t="str">
        <f>IF(H146="x",$J$187,"0")</f>
        <v>0</v>
      </c>
      <c r="I147" s="163" t="str">
        <f>IF(I146="x",$J$187,"0")</f>
        <v>0</v>
      </c>
      <c r="J147" s="163" t="str">
        <f>IF(J146="x",$J$187,"0")</f>
        <v>0</v>
      </c>
      <c r="K147" s="163" t="str">
        <f>IF(K146="x",$J$187,"0")</f>
        <v>0</v>
      </c>
      <c r="L147" s="223" t="str">
        <f>IF(L146="x",$J$187,"0")</f>
        <v>0</v>
      </c>
      <c r="M147" s="15"/>
    </row>
    <row r="148" spans="3:13" s="1" customFormat="1" ht="15" customHeight="1" outlineLevel="1" x14ac:dyDescent="0.2">
      <c r="C148" s="147" t="s">
        <v>2</v>
      </c>
      <c r="D148" s="148"/>
      <c r="E148" s="149" t="s">
        <v>17</v>
      </c>
      <c r="G148"/>
      <c r="H148" s="219"/>
      <c r="I148" s="219"/>
      <c r="J148" s="219"/>
      <c r="K148" s="219"/>
      <c r="L148" s="219"/>
      <c r="M148" s="8"/>
    </row>
    <row r="149" spans="3:13" s="14" customFormat="1" ht="20" customHeight="1" outlineLevel="1" thickBot="1" x14ac:dyDescent="0.25">
      <c r="C149" s="48" t="s">
        <v>21</v>
      </c>
      <c r="D149" s="76"/>
      <c r="E149" s="76"/>
      <c r="H149" s="65" t="str">
        <f>IF(H148="x",$J$188,"0")</f>
        <v>0</v>
      </c>
      <c r="I149" s="65" t="str">
        <f>IF(I148="x",$J$188,"0")</f>
        <v>0</v>
      </c>
      <c r="J149" s="65" t="str">
        <f>IF(J148="x",$J$188,"0")</f>
        <v>0</v>
      </c>
      <c r="K149" s="65" t="str">
        <f>IF(K148="x",$J$188,"0")</f>
        <v>0</v>
      </c>
      <c r="L149" s="68" t="str">
        <f>IF(L148="x",$J$188,"0")</f>
        <v>0</v>
      </c>
      <c r="M149" s="15"/>
    </row>
    <row r="150" spans="3:13" ht="10" customHeight="1" outlineLevel="1" thickTop="1" x14ac:dyDescent="0.2">
      <c r="C150" s="42"/>
      <c r="L150" s="49"/>
    </row>
    <row r="151" spans="3:13" s="13" customFormat="1" ht="15" customHeight="1" outlineLevel="1" x14ac:dyDescent="0.2">
      <c r="C151" s="143" t="s">
        <v>22</v>
      </c>
      <c r="D151" s="144"/>
      <c r="E151" s="144"/>
      <c r="H151" s="224">
        <f>H141+H143+H145+H147+H149</f>
        <v>0</v>
      </c>
      <c r="I151" s="224">
        <f>I141+I143+I145+I147+I149</f>
        <v>0</v>
      </c>
      <c r="J151" s="224">
        <f>J141+J143+J145+J147+J149</f>
        <v>0</v>
      </c>
      <c r="K151" s="224">
        <f>K141+K143+K145+K147+K149</f>
        <v>0</v>
      </c>
      <c r="L151" s="224">
        <f>L141+L143+L145+L147+L149</f>
        <v>0</v>
      </c>
    </row>
    <row r="152" spans="3:13" ht="10" customHeight="1" outlineLevel="1" x14ac:dyDescent="0.2">
      <c r="C152" s="95"/>
      <c r="L152" s="49"/>
    </row>
    <row r="153" spans="3:13" ht="15" customHeight="1" outlineLevel="1" x14ac:dyDescent="0.2">
      <c r="C153" s="143" t="s">
        <v>25</v>
      </c>
      <c r="D153" s="144"/>
      <c r="E153" s="144"/>
      <c r="L153" s="224">
        <f>SUM(H151:L151)</f>
        <v>0</v>
      </c>
    </row>
    <row r="154" spans="3:13" ht="10" customHeight="1" outlineLevel="1" x14ac:dyDescent="0.2">
      <c r="C154" s="56"/>
      <c r="D154" s="13"/>
      <c r="E154" s="13"/>
      <c r="L154" s="57"/>
    </row>
    <row r="155" spans="3:13" s="13" customFormat="1" ht="15" customHeight="1" outlineLevel="1" x14ac:dyDescent="0.2">
      <c r="C155" s="50" t="s">
        <v>81</v>
      </c>
      <c r="D155" s="63"/>
      <c r="E155" s="63"/>
      <c r="H155" s="60"/>
      <c r="I155" s="64">
        <f>I135</f>
        <v>19</v>
      </c>
      <c r="J155" s="62" t="s">
        <v>29</v>
      </c>
      <c r="K155" s="138" t="s">
        <v>28</v>
      </c>
      <c r="L155" s="51">
        <f>ROUND(L153*I155*2,1)/2</f>
        <v>0</v>
      </c>
    </row>
    <row r="156" spans="3:13" ht="15" customHeight="1" outlineLevel="1" x14ac:dyDescent="0.2">
      <c r="C156" s="42"/>
      <c r="L156" s="61"/>
    </row>
    <row r="157" spans="3:13" ht="15" customHeight="1" outlineLevel="1" x14ac:dyDescent="0.2">
      <c r="C157" s="42"/>
      <c r="L157" s="61"/>
    </row>
    <row r="158" spans="3:13" s="1" customFormat="1" ht="15" customHeight="1" outlineLevel="1" thickBot="1" x14ac:dyDescent="0.25">
      <c r="C158" s="154"/>
      <c r="H158" s="5"/>
      <c r="J158" s="3"/>
      <c r="K158" s="3"/>
      <c r="L158" s="155"/>
    </row>
    <row r="159" spans="3:13" s="1" customFormat="1" ht="15" customHeight="1" outlineLevel="1" thickBot="1" x14ac:dyDescent="0.25">
      <c r="C159" s="156" t="s">
        <v>78</v>
      </c>
      <c r="D159" s="157"/>
      <c r="E159" s="157"/>
      <c r="H159" s="225" t="s">
        <v>11</v>
      </c>
      <c r="I159" s="226" t="s">
        <v>12</v>
      </c>
      <c r="J159" s="226" t="s">
        <v>13</v>
      </c>
      <c r="K159" s="226" t="s">
        <v>14</v>
      </c>
      <c r="L159" s="227" t="s">
        <v>15</v>
      </c>
    </row>
    <row r="160" spans="3:13" s="1" customFormat="1" ht="15" customHeight="1" outlineLevel="1" x14ac:dyDescent="0.2">
      <c r="C160" s="154"/>
      <c r="H160" s="176"/>
      <c r="L160" s="43"/>
    </row>
    <row r="161" spans="3:13" s="1" customFormat="1" ht="15" customHeight="1" outlineLevel="1" x14ac:dyDescent="0.2">
      <c r="C161" s="150" t="s">
        <v>80</v>
      </c>
      <c r="D161" s="151"/>
      <c r="E161" s="177" t="s">
        <v>115</v>
      </c>
      <c r="H161" s="219"/>
      <c r="I161" s="219"/>
      <c r="J161" s="219"/>
      <c r="K161" s="219"/>
      <c r="L161" s="219"/>
      <c r="M161" s="8"/>
    </row>
    <row r="162" spans="3:13" s="158" customFormat="1" ht="20" customHeight="1" outlineLevel="1" x14ac:dyDescent="0.2">
      <c r="C162" s="161" t="s">
        <v>21</v>
      </c>
      <c r="D162" s="159"/>
      <c r="G162" s="1"/>
      <c r="H162" s="163" t="str">
        <f>IF(H161="x",$J$190,"0")</f>
        <v>0</v>
      </c>
      <c r="I162" s="164" t="str">
        <f>IF(I161="x",$J$190,"0")</f>
        <v>0</v>
      </c>
      <c r="J162" s="164" t="str">
        <f>IF(J161="x",$J$190,"0")</f>
        <v>0</v>
      </c>
      <c r="K162" s="164" t="str">
        <f>IF(K161="x",$J$190,"0")</f>
        <v>0</v>
      </c>
      <c r="L162" s="162" t="str">
        <f>IF(L161="x",$J$190,"0")</f>
        <v>0</v>
      </c>
      <c r="M162" s="160"/>
    </row>
    <row r="163" spans="3:13" s="158" customFormat="1" ht="20" customHeight="1" outlineLevel="1" x14ac:dyDescent="0.2">
      <c r="C163" s="161"/>
      <c r="D163" s="159"/>
      <c r="G163" s="1"/>
      <c r="H163" s="163"/>
      <c r="I163" s="164"/>
      <c r="J163" s="164"/>
      <c r="K163" s="164"/>
      <c r="L163" s="165">
        <f>SUM(H162:L162)</f>
        <v>0</v>
      </c>
      <c r="M163" s="160"/>
    </row>
    <row r="164" spans="3:13" s="1" customFormat="1" ht="10" customHeight="1" outlineLevel="1" x14ac:dyDescent="0.2">
      <c r="C164" s="152"/>
      <c r="D164" s="153"/>
      <c r="H164" s="166"/>
      <c r="I164" s="167"/>
      <c r="J164" s="167"/>
      <c r="K164" s="167"/>
      <c r="L164" s="168"/>
      <c r="M164" s="8"/>
    </row>
    <row r="165" spans="3:13" s="1" customFormat="1" ht="15" customHeight="1" outlineLevel="1" x14ac:dyDescent="0.2">
      <c r="C165" s="150" t="s">
        <v>112</v>
      </c>
      <c r="D165" s="151"/>
      <c r="E165" s="177" t="s">
        <v>116</v>
      </c>
      <c r="H165" s="219"/>
      <c r="I165" s="219"/>
      <c r="J165" s="219"/>
      <c r="K165" s="219"/>
      <c r="L165" s="219"/>
      <c r="M165" s="8"/>
    </row>
    <row r="166" spans="3:13" s="158" customFormat="1" ht="20" customHeight="1" outlineLevel="1" x14ac:dyDescent="0.2">
      <c r="C166" s="161" t="s">
        <v>21</v>
      </c>
      <c r="D166" s="159"/>
      <c r="G166" s="1"/>
      <c r="H166" s="169" t="str">
        <f>IF(H165="x",$J$190,"0")</f>
        <v>0</v>
      </c>
      <c r="I166" s="164" t="str">
        <f>IF(I165="x",$J$190,"0")</f>
        <v>0</v>
      </c>
      <c r="J166" s="164" t="str">
        <f>IF(J165="x",$J$190,"0")</f>
        <v>0</v>
      </c>
      <c r="K166" s="164" t="str">
        <f>IF(K165="x",$J$190,"0")</f>
        <v>0</v>
      </c>
      <c r="L166" s="162" t="str">
        <f>IF(L165="x",$J$190,"0")</f>
        <v>0</v>
      </c>
      <c r="M166" s="160"/>
    </row>
    <row r="167" spans="3:13" s="158" customFormat="1" ht="20" customHeight="1" outlineLevel="1" x14ac:dyDescent="0.2">
      <c r="C167" s="161"/>
      <c r="D167" s="159"/>
      <c r="G167" s="1"/>
      <c r="H167" s="163"/>
      <c r="I167" s="164"/>
      <c r="J167" s="164"/>
      <c r="K167" s="164"/>
      <c r="L167" s="165">
        <f>SUM(H166:L166)</f>
        <v>0</v>
      </c>
      <c r="M167" s="160"/>
    </row>
    <row r="168" spans="3:13" s="1" customFormat="1" ht="10" customHeight="1" outlineLevel="1" x14ac:dyDescent="0.2">
      <c r="C168" s="154"/>
      <c r="H168" s="5"/>
      <c r="J168" s="3"/>
      <c r="K168" s="3"/>
      <c r="L168" s="155"/>
    </row>
    <row r="169" spans="3:13" s="1" customFormat="1" ht="15" customHeight="1" outlineLevel="1" x14ac:dyDescent="0.2">
      <c r="C169" s="150" t="s">
        <v>79</v>
      </c>
      <c r="D169" s="151"/>
      <c r="E169" s="177" t="s">
        <v>117</v>
      </c>
      <c r="H169" s="219"/>
      <c r="I169" s="219"/>
      <c r="J169" s="219"/>
      <c r="K169" s="219"/>
      <c r="L169" s="219"/>
      <c r="M169" s="8"/>
    </row>
    <row r="170" spans="3:13" s="158" customFormat="1" ht="20" customHeight="1" outlineLevel="1" x14ac:dyDescent="0.2">
      <c r="C170" s="161" t="s">
        <v>21</v>
      </c>
      <c r="D170" s="159"/>
      <c r="G170" s="1"/>
      <c r="H170" s="169" t="str">
        <f>IF(H169="x",$J$190,"0")</f>
        <v>0</v>
      </c>
      <c r="I170" s="164" t="str">
        <f>IF(I169="x",$J$190,"0")</f>
        <v>0</v>
      </c>
      <c r="J170" s="164" t="str">
        <f>IF(J169="x",$J$190,"0")</f>
        <v>0</v>
      </c>
      <c r="K170" s="164" t="str">
        <f>IF(K169="x",$J$190,"0")</f>
        <v>0</v>
      </c>
      <c r="L170" s="162" t="str">
        <f>IF(L169="x",$J$190,"0")</f>
        <v>0</v>
      </c>
      <c r="M170" s="160"/>
    </row>
    <row r="171" spans="3:13" s="158" customFormat="1" ht="20" customHeight="1" outlineLevel="1" x14ac:dyDescent="0.2">
      <c r="C171" s="242" t="s">
        <v>119</v>
      </c>
      <c r="D171" s="159"/>
      <c r="G171" s="1"/>
      <c r="H171" s="163"/>
      <c r="I171" s="164"/>
      <c r="J171" s="164"/>
      <c r="K171" s="164"/>
      <c r="L171" s="165">
        <f>SUM(H170:L170)</f>
        <v>0</v>
      </c>
      <c r="M171" s="160"/>
    </row>
    <row r="172" spans="3:13" s="1" customFormat="1" ht="10" customHeight="1" outlineLevel="1" x14ac:dyDescent="0.2">
      <c r="C172" s="154"/>
      <c r="H172" s="5"/>
      <c r="J172" s="3"/>
      <c r="K172" s="3"/>
      <c r="L172" s="155"/>
    </row>
    <row r="173" spans="3:13" s="1" customFormat="1" ht="15" customHeight="1" outlineLevel="1" x14ac:dyDescent="0.2">
      <c r="C173" s="156" t="s">
        <v>82</v>
      </c>
      <c r="D173" s="157"/>
      <c r="E173" s="157"/>
      <c r="H173" s="5"/>
      <c r="I173" s="5"/>
      <c r="J173" s="5"/>
      <c r="K173" s="173" t="s">
        <v>83</v>
      </c>
      <c r="L173" s="175">
        <f>SUM(H162:L162)+SUM(H166:L166)+SUM(H170:L170)</f>
        <v>0</v>
      </c>
    </row>
    <row r="174" spans="3:13" s="1" customFormat="1" ht="15" customHeight="1" outlineLevel="1" x14ac:dyDescent="0.2">
      <c r="C174" s="154"/>
      <c r="H174" s="5"/>
      <c r="J174" s="3"/>
      <c r="K174" s="3"/>
      <c r="L174" s="155"/>
    </row>
    <row r="175" spans="3:13" s="1" customFormat="1" ht="15" customHeight="1" outlineLevel="1" x14ac:dyDescent="0.2">
      <c r="C175" s="154"/>
      <c r="H175" s="5"/>
      <c r="J175" s="3"/>
      <c r="K175" s="3"/>
      <c r="L175" s="155"/>
    </row>
    <row r="176" spans="3:13" s="1" customFormat="1" ht="15" customHeight="1" outlineLevel="1" x14ac:dyDescent="0.2">
      <c r="C176" s="44" t="s">
        <v>96</v>
      </c>
      <c r="D176" s="74"/>
      <c r="E176" s="74"/>
      <c r="F176" s="74"/>
      <c r="G176" s="74"/>
      <c r="H176" s="170"/>
      <c r="I176" s="74"/>
      <c r="J176" s="171"/>
      <c r="K176" s="174" t="s">
        <v>28</v>
      </c>
      <c r="L176" s="172">
        <f>L155+L173</f>
        <v>0</v>
      </c>
    </row>
    <row r="177" spans="3:12" ht="15" customHeight="1" outlineLevel="1" thickBot="1" x14ac:dyDescent="0.25">
      <c r="C177" s="52"/>
      <c r="D177" s="53"/>
      <c r="E177" s="53"/>
      <c r="F177" s="53"/>
      <c r="G177" s="53"/>
      <c r="H177" s="54"/>
      <c r="I177" s="53"/>
      <c r="J177" s="55"/>
      <c r="K177" s="55"/>
      <c r="L177" s="2"/>
    </row>
    <row r="178" spans="3:12" ht="15" customHeight="1" x14ac:dyDescent="0.2"/>
    <row r="179" spans="3:12" ht="15" customHeight="1" x14ac:dyDescent="0.2"/>
    <row r="180" spans="3:12" ht="15" customHeight="1" thickBot="1" x14ac:dyDescent="0.25">
      <c r="C180" s="78"/>
      <c r="D180" s="78"/>
    </row>
    <row r="181" spans="3:12" s="7" customFormat="1" ht="20" customHeight="1" thickTop="1" x14ac:dyDescent="0.2">
      <c r="C181" s="201" t="s">
        <v>85</v>
      </c>
      <c r="D181" s="201"/>
      <c r="E181" s="201"/>
      <c r="F181" s="201"/>
      <c r="G181" s="201"/>
      <c r="H181" s="202"/>
      <c r="I181" s="201"/>
      <c r="J181" s="203"/>
      <c r="K181" s="228"/>
      <c r="L181" s="229"/>
    </row>
    <row r="182" spans="3:12" s="1" customFormat="1" ht="12" customHeight="1" outlineLevel="1" thickBot="1" x14ac:dyDescent="0.25">
      <c r="H182" s="5"/>
      <c r="J182" s="3"/>
      <c r="K182" s="228"/>
      <c r="L182" s="229"/>
    </row>
    <row r="183" spans="3:12" s="1" customFormat="1" ht="41.5" customHeight="1" outlineLevel="1" thickBot="1" x14ac:dyDescent="0.25">
      <c r="C183" s="16" t="s">
        <v>7</v>
      </c>
      <c r="D183" s="16"/>
      <c r="E183" s="69"/>
      <c r="F183" s="17" t="s">
        <v>4</v>
      </c>
      <c r="G183" s="17" t="s">
        <v>5</v>
      </c>
      <c r="H183" s="18" t="s">
        <v>34</v>
      </c>
      <c r="I183" s="19" t="s">
        <v>6</v>
      </c>
      <c r="J183" s="20" t="s">
        <v>8</v>
      </c>
      <c r="K183" s="228"/>
      <c r="L183" s="229"/>
    </row>
    <row r="184" spans="3:12" s="1" customFormat="1" ht="28.5" customHeight="1" outlineLevel="1" x14ac:dyDescent="0.2">
      <c r="C184" s="80" t="s">
        <v>32</v>
      </c>
      <c r="D184" s="70"/>
      <c r="E184" s="70"/>
      <c r="F184" s="21">
        <v>0.29166666666666669</v>
      </c>
      <c r="G184" s="21">
        <v>0.3298611111111111</v>
      </c>
      <c r="H184" s="22">
        <f>G184-F184</f>
        <v>3.819444444444442E-2</v>
      </c>
      <c r="I184" s="23">
        <f>H184*24</f>
        <v>0.91666666666666607</v>
      </c>
      <c r="J184" s="24">
        <v>7</v>
      </c>
      <c r="K184" s="228"/>
      <c r="L184" s="229"/>
    </row>
    <row r="185" spans="3:12" s="1" customFormat="1" ht="27" customHeight="1" outlineLevel="1" x14ac:dyDescent="0.2">
      <c r="C185" s="81" t="s">
        <v>3</v>
      </c>
      <c r="D185" s="71"/>
      <c r="E185" s="71"/>
      <c r="F185" s="25">
        <v>0.3298611111111111</v>
      </c>
      <c r="G185" s="25">
        <v>0.46875</v>
      </c>
      <c r="H185" s="26">
        <f>G185-F185</f>
        <v>0.1388888888888889</v>
      </c>
      <c r="I185" s="27">
        <f t="shared" ref="I185:I190" si="0">H185*24</f>
        <v>3.3333333333333335</v>
      </c>
      <c r="J185" s="28">
        <v>23</v>
      </c>
      <c r="K185" s="228"/>
      <c r="L185" s="229"/>
    </row>
    <row r="186" spans="3:12" s="1" customFormat="1" ht="30" customHeight="1" outlineLevel="1" x14ac:dyDescent="0.2">
      <c r="C186" s="81" t="s">
        <v>0</v>
      </c>
      <c r="D186" s="71"/>
      <c r="E186" s="71"/>
      <c r="F186" s="25">
        <v>0.46875</v>
      </c>
      <c r="G186" s="25">
        <v>0.5625</v>
      </c>
      <c r="H186" s="26">
        <f>G186-F186</f>
        <v>9.375E-2</v>
      </c>
      <c r="I186" s="27">
        <f t="shared" si="0"/>
        <v>2.25</v>
      </c>
      <c r="J186" s="28">
        <v>12</v>
      </c>
      <c r="K186" s="228"/>
      <c r="L186" s="229"/>
    </row>
    <row r="187" spans="3:12" s="1" customFormat="1" ht="24.5" customHeight="1" outlineLevel="1" x14ac:dyDescent="0.2">
      <c r="C187" s="81" t="s">
        <v>1</v>
      </c>
      <c r="D187" s="71"/>
      <c r="E187" s="71"/>
      <c r="F187" s="25">
        <v>0.5625</v>
      </c>
      <c r="G187" s="25">
        <v>0.66666666666666663</v>
      </c>
      <c r="H187" s="26">
        <f>G187-F187</f>
        <v>0.10416666666666663</v>
      </c>
      <c r="I187" s="27">
        <f t="shared" si="0"/>
        <v>2.4999999999999991</v>
      </c>
      <c r="J187" s="28">
        <v>17.5</v>
      </c>
      <c r="K187" s="228"/>
      <c r="L187" s="229"/>
    </row>
    <row r="188" spans="3:12" s="1" customFormat="1" ht="36.5" customHeight="1" outlineLevel="1" thickBot="1" x14ac:dyDescent="0.25">
      <c r="C188" s="82" t="s">
        <v>2</v>
      </c>
      <c r="D188" s="72"/>
      <c r="E188" s="72"/>
      <c r="F188" s="29">
        <v>0.66666666666666663</v>
      </c>
      <c r="G188" s="29">
        <v>0.72916666666666663</v>
      </c>
      <c r="H188" s="30">
        <f>G188-F188</f>
        <v>6.25E-2</v>
      </c>
      <c r="I188" s="31">
        <f t="shared" si="0"/>
        <v>1.5</v>
      </c>
      <c r="J188" s="32">
        <v>10.5</v>
      </c>
      <c r="K188" s="228"/>
      <c r="L188" s="229"/>
    </row>
    <row r="189" spans="3:12" s="1" customFormat="1" ht="12" customHeight="1" outlineLevel="1" thickBot="1" x14ac:dyDescent="0.25">
      <c r="C189" s="9"/>
      <c r="D189" s="9"/>
      <c r="E189" s="9"/>
      <c r="F189" s="10"/>
      <c r="G189" s="10"/>
      <c r="H189" s="10"/>
      <c r="I189" s="11"/>
      <c r="J189" s="12"/>
      <c r="K189" s="228"/>
      <c r="L189" s="229"/>
    </row>
    <row r="190" spans="3:12" s="1" customFormat="1" ht="36.5" customHeight="1" outlineLevel="1" thickBot="1" x14ac:dyDescent="0.25">
      <c r="C190" s="83" t="s">
        <v>9</v>
      </c>
      <c r="D190" s="73"/>
      <c r="E190" s="73"/>
      <c r="F190" s="33">
        <v>0.29166666666666669</v>
      </c>
      <c r="G190" s="33">
        <v>0.72916666666666663</v>
      </c>
      <c r="H190" s="34">
        <f>G190-F190</f>
        <v>0.43749999999999994</v>
      </c>
      <c r="I190" s="35">
        <f t="shared" si="0"/>
        <v>10.499999999999998</v>
      </c>
      <c r="J190" s="36">
        <v>70</v>
      </c>
      <c r="K190" s="228"/>
      <c r="L190" s="229"/>
    </row>
    <row r="191" spans="3:12" ht="15" customHeight="1" x14ac:dyDescent="0.2">
      <c r="K191" s="228"/>
      <c r="L191" s="229"/>
    </row>
    <row r="192" spans="3:12" ht="15" hidden="1" customHeight="1" thickBot="1" x14ac:dyDescent="0.25"/>
    <row r="193" spans="3:12" ht="20" hidden="1" customHeight="1" thickTop="1" x14ac:dyDescent="0.2">
      <c r="C193" s="204" t="s">
        <v>46</v>
      </c>
      <c r="D193" s="204"/>
      <c r="E193" s="205" t="s">
        <v>30</v>
      </c>
      <c r="F193" s="205"/>
      <c r="G193" s="205"/>
      <c r="H193" s="206"/>
      <c r="I193" s="205"/>
      <c r="J193" s="207"/>
      <c r="K193" s="207"/>
      <c r="L193" s="205"/>
    </row>
    <row r="194" spans="3:12" ht="15" customHeight="1" x14ac:dyDescent="0.2">
      <c r="C194" s="238"/>
      <c r="D194" s="238"/>
    </row>
    <row r="195" spans="3:12" ht="15" customHeight="1" thickBot="1" x14ac:dyDescent="0.25"/>
    <row r="196" spans="3:12" s="1" customFormat="1" ht="20" customHeight="1" thickTop="1" x14ac:dyDescent="0.2">
      <c r="C196" s="201" t="s">
        <v>47</v>
      </c>
      <c r="D196" s="201"/>
      <c r="E196" s="209" t="s">
        <v>30</v>
      </c>
      <c r="F196" s="209"/>
      <c r="G196" s="209"/>
      <c r="H196" s="210"/>
      <c r="I196" s="214" t="s">
        <v>87</v>
      </c>
      <c r="J196" s="215"/>
      <c r="K196" s="211"/>
      <c r="L196" s="209"/>
    </row>
    <row r="197" spans="3:12" ht="15" customHeight="1" outlineLevel="1" thickBot="1" x14ac:dyDescent="0.25"/>
    <row r="198" spans="3:12" s="79" customFormat="1" ht="37" customHeight="1" outlineLevel="1" thickBot="1" x14ac:dyDescent="0.25">
      <c r="C198" s="93"/>
      <c r="D198" s="84"/>
      <c r="E198" s="85"/>
      <c r="F198" s="85"/>
      <c r="G198" s="139" t="s">
        <v>33</v>
      </c>
      <c r="H198" s="139" t="s">
        <v>48</v>
      </c>
      <c r="I198" s="139" t="s">
        <v>49</v>
      </c>
      <c r="J198" s="140" t="s">
        <v>50</v>
      </c>
      <c r="K198" s="140" t="s">
        <v>51</v>
      </c>
      <c r="L198" s="141" t="s">
        <v>52</v>
      </c>
    </row>
    <row r="199" spans="3:12" ht="5.5" customHeight="1" outlineLevel="1" thickBot="1" x14ac:dyDescent="0.25">
      <c r="C199" s="94"/>
      <c r="D199" s="78"/>
      <c r="L199" s="49"/>
    </row>
    <row r="200" spans="3:12" s="1" customFormat="1" ht="20" customHeight="1" outlineLevel="1" thickBot="1" x14ac:dyDescent="0.25">
      <c r="C200" s="118" t="s">
        <v>54</v>
      </c>
      <c r="D200" s="119"/>
      <c r="E200" s="120"/>
      <c r="F200" s="120"/>
      <c r="G200" s="121">
        <f>$J$184</f>
        <v>7</v>
      </c>
      <c r="H200" s="121">
        <f>$J$185</f>
        <v>23</v>
      </c>
      <c r="I200" s="121">
        <f>$J$186</f>
        <v>12</v>
      </c>
      <c r="J200" s="121">
        <f>$J$187</f>
        <v>17.5</v>
      </c>
      <c r="K200" s="121">
        <f>$J$188</f>
        <v>10.5</v>
      </c>
      <c r="L200" s="122">
        <f>$J$190</f>
        <v>70</v>
      </c>
    </row>
    <row r="201" spans="3:12" ht="15" customHeight="1" outlineLevel="1" x14ac:dyDescent="0.2">
      <c r="C201" s="95"/>
      <c r="D201" s="78"/>
      <c r="L201" s="49"/>
    </row>
    <row r="202" spans="3:12" ht="15" customHeight="1" outlineLevel="1" x14ac:dyDescent="0.2">
      <c r="C202" s="96" t="s">
        <v>56</v>
      </c>
      <c r="D202" s="92"/>
      <c r="L202" s="49"/>
    </row>
    <row r="203" spans="3:12" ht="4.5" customHeight="1" outlineLevel="1" x14ac:dyDescent="0.2">
      <c r="C203" s="95"/>
      <c r="D203" s="78"/>
      <c r="L203" s="49"/>
    </row>
    <row r="204" spans="3:12" ht="15" customHeight="1" outlineLevel="1" x14ac:dyDescent="0.2">
      <c r="C204" s="97" t="s">
        <v>35</v>
      </c>
      <c r="D204" s="106">
        <v>25000</v>
      </c>
      <c r="E204" s="86" t="s">
        <v>31</v>
      </c>
      <c r="F204" s="87"/>
      <c r="G204" s="132">
        <v>0.75</v>
      </c>
      <c r="H204" s="132">
        <f>G204</f>
        <v>0.75</v>
      </c>
      <c r="I204" s="132">
        <f>G204</f>
        <v>0.75</v>
      </c>
      <c r="J204" s="132">
        <f t="shared" ref="J204:L204" si="1">H204</f>
        <v>0.75</v>
      </c>
      <c r="K204" s="132">
        <f t="shared" si="1"/>
        <v>0.75</v>
      </c>
      <c r="L204" s="134">
        <f t="shared" si="1"/>
        <v>0.75</v>
      </c>
    </row>
    <row r="205" spans="3:12" ht="15" customHeight="1" outlineLevel="1" x14ac:dyDescent="0.2">
      <c r="C205" s="142" t="s">
        <v>63</v>
      </c>
      <c r="D205" s="88">
        <f>G204</f>
        <v>0.75</v>
      </c>
      <c r="E205" s="99" t="s">
        <v>75</v>
      </c>
      <c r="F205" s="87"/>
      <c r="G205" s="100">
        <v>1.75</v>
      </c>
      <c r="H205" s="100">
        <f>ROUND((1-H204)*H$200*2,1)/2</f>
        <v>5.75</v>
      </c>
      <c r="I205" s="100">
        <f>ROUND((1-I204)*I$200*2,1)/2</f>
        <v>3</v>
      </c>
      <c r="J205" s="100">
        <f>ROUND((1-J204)*J$200*2,1)/2</f>
        <v>4.4000000000000004</v>
      </c>
      <c r="K205" s="100">
        <f>ROUND((1-K204)*K$200*2,1)/2</f>
        <v>2.65</v>
      </c>
      <c r="L205" s="101">
        <f>ROUND((1-L204)*L$200*2,1)/2</f>
        <v>17.5</v>
      </c>
    </row>
    <row r="206" spans="3:12" ht="15" customHeight="1" outlineLevel="1" x14ac:dyDescent="0.2">
      <c r="C206" s="98" t="s">
        <v>100</v>
      </c>
      <c r="D206" s="103">
        <v>25001</v>
      </c>
      <c r="E206" s="135" t="s">
        <v>31</v>
      </c>
      <c r="F206" s="136"/>
      <c r="G206" s="133">
        <v>0.6875</v>
      </c>
      <c r="H206" s="133">
        <f>G206</f>
        <v>0.6875</v>
      </c>
      <c r="I206" s="133">
        <f t="shared" ref="I206:I228" si="2">G206</f>
        <v>0.6875</v>
      </c>
      <c r="J206" s="133">
        <f t="shared" ref="J206" si="3">H206</f>
        <v>0.6875</v>
      </c>
      <c r="K206" s="133">
        <f t="shared" ref="K206" si="4">I206</f>
        <v>0.6875</v>
      </c>
      <c r="L206" s="137">
        <f t="shared" ref="L206" si="5">J206</f>
        <v>0.6875</v>
      </c>
    </row>
    <row r="207" spans="3:12" ht="15" customHeight="1" outlineLevel="1" x14ac:dyDescent="0.2">
      <c r="C207" s="124" t="s">
        <v>64</v>
      </c>
      <c r="D207" s="90">
        <f>G206</f>
        <v>0.6875</v>
      </c>
      <c r="E207" s="102" t="s">
        <v>75</v>
      </c>
      <c r="F207" s="103"/>
      <c r="G207" s="103">
        <v>2.2000000000000002</v>
      </c>
      <c r="H207" s="115">
        <f>ROUND((1-H206)*H$200*2,1)/2</f>
        <v>7.2</v>
      </c>
      <c r="I207" s="103">
        <f>ROUND((1-I206)*I$200*2,1)/2</f>
        <v>3.75</v>
      </c>
      <c r="J207" s="104">
        <f>ROUND((1-J206)*J$200*2,1)/2</f>
        <v>5.45</v>
      </c>
      <c r="K207" s="104">
        <f>ROUND((1-K206)*K$200*2,1)/2</f>
        <v>3.3</v>
      </c>
      <c r="L207" s="105">
        <f>ROUND((1-L206)*L$200*2,1)/2</f>
        <v>21.9</v>
      </c>
    </row>
    <row r="208" spans="3:12" ht="15" customHeight="1" outlineLevel="1" x14ac:dyDescent="0.2">
      <c r="C208" s="97" t="s">
        <v>36</v>
      </c>
      <c r="D208" s="106">
        <v>30001</v>
      </c>
      <c r="E208" s="86" t="s">
        <v>31</v>
      </c>
      <c r="F208" s="87"/>
      <c r="G208" s="132">
        <v>0.625</v>
      </c>
      <c r="H208" s="132">
        <f>G208</f>
        <v>0.625</v>
      </c>
      <c r="I208" s="132">
        <f t="shared" si="2"/>
        <v>0.625</v>
      </c>
      <c r="J208" s="132">
        <f t="shared" ref="J208" si="6">H208</f>
        <v>0.625</v>
      </c>
      <c r="K208" s="132">
        <f t="shared" ref="K208" si="7">I208</f>
        <v>0.625</v>
      </c>
      <c r="L208" s="134">
        <f t="shared" ref="L208" si="8">J208</f>
        <v>0.625</v>
      </c>
    </row>
    <row r="209" spans="3:12" ht="15" customHeight="1" outlineLevel="1" x14ac:dyDescent="0.2">
      <c r="C209" s="123" t="s">
        <v>65</v>
      </c>
      <c r="D209" s="132">
        <f>G208</f>
        <v>0.625</v>
      </c>
      <c r="E209" s="99" t="s">
        <v>75</v>
      </c>
      <c r="F209" s="106"/>
      <c r="G209" s="106">
        <v>2.65</v>
      </c>
      <c r="H209" s="107">
        <f>ROUND((1-H208)*H$200*2,1)/2</f>
        <v>8.65</v>
      </c>
      <c r="I209" s="106">
        <f>ROUND((1-I208)*I$200*2,1)/2</f>
        <v>4.5</v>
      </c>
      <c r="J209" s="108">
        <f>ROUND((1-J208)*J$200*2,1)/2</f>
        <v>6.55</v>
      </c>
      <c r="K209" s="109">
        <f>ROUND((1-K208)*K$200*2,1)/2</f>
        <v>3.95</v>
      </c>
      <c r="L209" s="51">
        <f>ROUND((1-L208)*L$200*2,1)/2</f>
        <v>26.25</v>
      </c>
    </row>
    <row r="210" spans="3:12" ht="15" customHeight="1" outlineLevel="1" x14ac:dyDescent="0.2">
      <c r="C210" s="98" t="s">
        <v>37</v>
      </c>
      <c r="D210" s="103">
        <v>35001</v>
      </c>
      <c r="E210" s="135" t="s">
        <v>31</v>
      </c>
      <c r="F210" s="136"/>
      <c r="G210" s="133">
        <v>0.5625</v>
      </c>
      <c r="H210" s="133">
        <f>G210</f>
        <v>0.5625</v>
      </c>
      <c r="I210" s="133">
        <f t="shared" si="2"/>
        <v>0.5625</v>
      </c>
      <c r="J210" s="133">
        <f t="shared" ref="J210" si="9">H210</f>
        <v>0.5625</v>
      </c>
      <c r="K210" s="133">
        <f t="shared" ref="K210" si="10">I210</f>
        <v>0.5625</v>
      </c>
      <c r="L210" s="137">
        <f t="shared" ref="L210" si="11">J210</f>
        <v>0.5625</v>
      </c>
    </row>
    <row r="211" spans="3:12" ht="15" customHeight="1" outlineLevel="1" x14ac:dyDescent="0.2">
      <c r="C211" s="124" t="s">
        <v>66</v>
      </c>
      <c r="D211" s="90">
        <f>G210</f>
        <v>0.5625</v>
      </c>
      <c r="E211" s="102" t="s">
        <v>75</v>
      </c>
      <c r="F211" s="103"/>
      <c r="G211" s="103">
        <v>3.05</v>
      </c>
      <c r="H211" s="115">
        <f>ROUND((1-H210)*H$200*2,1)/2</f>
        <v>10.050000000000001</v>
      </c>
      <c r="I211" s="103">
        <f>ROUND((1-I210)*I$200*2,1)/2</f>
        <v>5.25</v>
      </c>
      <c r="J211" s="104">
        <f>ROUND((1-J210)*J$200*2,1)/2</f>
        <v>7.65</v>
      </c>
      <c r="K211" s="104">
        <f>ROUND((1-K210)*K$200*2,1)/2</f>
        <v>4.5999999999999996</v>
      </c>
      <c r="L211" s="105">
        <f>ROUND((1-L210)*L$200*2,1)/2</f>
        <v>30.65</v>
      </c>
    </row>
    <row r="212" spans="3:12" ht="15" customHeight="1" outlineLevel="1" x14ac:dyDescent="0.2">
      <c r="C212" s="97" t="s">
        <v>38</v>
      </c>
      <c r="D212" s="106">
        <v>40001</v>
      </c>
      <c r="E212" s="86" t="s">
        <v>31</v>
      </c>
      <c r="F212" s="87"/>
      <c r="G212" s="132">
        <v>0.5</v>
      </c>
      <c r="H212" s="132">
        <f>G212</f>
        <v>0.5</v>
      </c>
      <c r="I212" s="132">
        <f t="shared" si="2"/>
        <v>0.5</v>
      </c>
      <c r="J212" s="132">
        <f t="shared" ref="J212" si="12">H212</f>
        <v>0.5</v>
      </c>
      <c r="K212" s="132">
        <f t="shared" ref="K212" si="13">I212</f>
        <v>0.5</v>
      </c>
      <c r="L212" s="134">
        <f t="shared" ref="L212" si="14">J212</f>
        <v>0.5</v>
      </c>
    </row>
    <row r="213" spans="3:12" ht="15" customHeight="1" outlineLevel="1" x14ac:dyDescent="0.2">
      <c r="C213" s="123" t="s">
        <v>67</v>
      </c>
      <c r="D213" s="132">
        <f>G212</f>
        <v>0.5</v>
      </c>
      <c r="E213" s="99" t="s">
        <v>75</v>
      </c>
      <c r="F213" s="106"/>
      <c r="G213" s="106">
        <v>3.5</v>
      </c>
      <c r="H213" s="138">
        <f>ROUND((1-H212)*H$200*2,1)/2</f>
        <v>11.5</v>
      </c>
      <c r="I213" s="106">
        <f>ROUND((1-I212)*I$200*2,1)/2</f>
        <v>6</v>
      </c>
      <c r="J213" s="108">
        <f>ROUND((1-J212)*J$200*2,1)/2</f>
        <v>8.75</v>
      </c>
      <c r="K213" s="108">
        <f>ROUND((1-K212)*K$200*2,1)/2</f>
        <v>5.25</v>
      </c>
      <c r="L213" s="51">
        <f>ROUND((1-L212)*L$200*2,1)/2</f>
        <v>35</v>
      </c>
    </row>
    <row r="214" spans="3:12" ht="15" customHeight="1" outlineLevel="1" x14ac:dyDescent="0.2">
      <c r="C214" s="98" t="s">
        <v>39</v>
      </c>
      <c r="D214" s="103">
        <v>45001</v>
      </c>
      <c r="E214" s="135" t="s">
        <v>31</v>
      </c>
      <c r="F214" s="136"/>
      <c r="G214" s="133">
        <v>0.4375</v>
      </c>
      <c r="H214" s="133">
        <f>G214</f>
        <v>0.4375</v>
      </c>
      <c r="I214" s="133">
        <f t="shared" si="2"/>
        <v>0.4375</v>
      </c>
      <c r="J214" s="133">
        <f t="shared" ref="J214" si="15">H214</f>
        <v>0.4375</v>
      </c>
      <c r="K214" s="133">
        <f t="shared" ref="K214" si="16">I214</f>
        <v>0.4375</v>
      </c>
      <c r="L214" s="137">
        <f t="shared" ref="L214" si="17">J214</f>
        <v>0.4375</v>
      </c>
    </row>
    <row r="215" spans="3:12" ht="15" customHeight="1" outlineLevel="1" x14ac:dyDescent="0.2">
      <c r="C215" s="124" t="s">
        <v>68</v>
      </c>
      <c r="D215" s="90">
        <f>G214</f>
        <v>0.4375</v>
      </c>
      <c r="E215" s="102" t="s">
        <v>75</v>
      </c>
      <c r="F215" s="103"/>
      <c r="G215" s="103">
        <v>3.95</v>
      </c>
      <c r="H215" s="115">
        <f>ROUND((1-H214)*H$200*2,1)/2</f>
        <v>12.95</v>
      </c>
      <c r="I215" s="103">
        <f>ROUND((1-I214)*I$200*2,1)/2</f>
        <v>6.75</v>
      </c>
      <c r="J215" s="104">
        <f>ROUND((1-J214)*J$200*2,1)/2</f>
        <v>9.85</v>
      </c>
      <c r="K215" s="104">
        <f>ROUND((1-K214)*K$200*2,1)/2</f>
        <v>5.9</v>
      </c>
      <c r="L215" s="105">
        <f>ROUND((1-L214)*L$200*2,1)/2</f>
        <v>39.4</v>
      </c>
    </row>
    <row r="216" spans="3:12" ht="15" customHeight="1" outlineLevel="1" x14ac:dyDescent="0.2">
      <c r="C216" s="97" t="s">
        <v>40</v>
      </c>
      <c r="D216" s="106">
        <v>50001</v>
      </c>
      <c r="E216" s="86" t="s">
        <v>31</v>
      </c>
      <c r="F216" s="87"/>
      <c r="G216" s="132">
        <v>0.375</v>
      </c>
      <c r="H216" s="132">
        <f>G216</f>
        <v>0.375</v>
      </c>
      <c r="I216" s="132">
        <f t="shared" si="2"/>
        <v>0.375</v>
      </c>
      <c r="J216" s="132">
        <f t="shared" ref="J216" si="18">H216</f>
        <v>0.375</v>
      </c>
      <c r="K216" s="132">
        <f t="shared" ref="K216" si="19">I216</f>
        <v>0.375</v>
      </c>
      <c r="L216" s="134">
        <f t="shared" ref="L216" si="20">J216</f>
        <v>0.375</v>
      </c>
    </row>
    <row r="217" spans="3:12" ht="15" customHeight="1" outlineLevel="1" x14ac:dyDescent="0.2">
      <c r="C217" s="123" t="s">
        <v>69</v>
      </c>
      <c r="D217" s="88">
        <f>G216</f>
        <v>0.375</v>
      </c>
      <c r="E217" s="99" t="s">
        <v>75</v>
      </c>
      <c r="F217" s="106"/>
      <c r="G217" s="106">
        <v>4.4000000000000004</v>
      </c>
      <c r="H217" s="138">
        <f>ROUND((1-H216)*H$200*2,1)/2</f>
        <v>14.4</v>
      </c>
      <c r="I217" s="106">
        <f>ROUND((1-I216)*I$200*2,1)/2</f>
        <v>7.5</v>
      </c>
      <c r="J217" s="108">
        <f>ROUND((1-J216)*J$200*2,1)/2</f>
        <v>10.95</v>
      </c>
      <c r="K217" s="108">
        <f>ROUND((1-K216)*K$200*2,1)/2</f>
        <v>6.55</v>
      </c>
      <c r="L217" s="51">
        <f>ROUND((1-L216)*L$200*2,1)/2</f>
        <v>43.75</v>
      </c>
    </row>
    <row r="218" spans="3:12" ht="15" customHeight="1" outlineLevel="1" x14ac:dyDescent="0.2">
      <c r="C218" s="98" t="s">
        <v>41</v>
      </c>
      <c r="D218" s="103">
        <v>55001</v>
      </c>
      <c r="E218" s="135" t="s">
        <v>31</v>
      </c>
      <c r="F218" s="136"/>
      <c r="G218" s="133">
        <v>0.3125</v>
      </c>
      <c r="H218" s="133">
        <f>G218</f>
        <v>0.3125</v>
      </c>
      <c r="I218" s="133">
        <f t="shared" si="2"/>
        <v>0.3125</v>
      </c>
      <c r="J218" s="133">
        <f t="shared" ref="J218" si="21">H218</f>
        <v>0.3125</v>
      </c>
      <c r="K218" s="133">
        <f t="shared" ref="K218" si="22">I218</f>
        <v>0.3125</v>
      </c>
      <c r="L218" s="137">
        <f t="shared" ref="L218" si="23">J218</f>
        <v>0.3125</v>
      </c>
    </row>
    <row r="219" spans="3:12" ht="15" customHeight="1" outlineLevel="1" x14ac:dyDescent="0.2">
      <c r="C219" s="124" t="s">
        <v>70</v>
      </c>
      <c r="D219" s="90">
        <f>G218</f>
        <v>0.3125</v>
      </c>
      <c r="E219" s="102" t="s">
        <v>75</v>
      </c>
      <c r="F219" s="103"/>
      <c r="G219" s="103">
        <v>4.8</v>
      </c>
      <c r="H219" s="115">
        <f>ROUND((1-H218)*H$200*2,1)/2</f>
        <v>15.8</v>
      </c>
      <c r="I219" s="103">
        <f>ROUND((1-I218)*I$200*2,1)/2</f>
        <v>8.25</v>
      </c>
      <c r="J219" s="104">
        <f>ROUND((1-J218)*J$200*2,1)/2</f>
        <v>12.05</v>
      </c>
      <c r="K219" s="104">
        <f>ROUND((1-K218)*K$200*2,1)/2</f>
        <v>7.2</v>
      </c>
      <c r="L219" s="105">
        <f>ROUND((1-L218)*L$200*2,1)/2</f>
        <v>48.15</v>
      </c>
    </row>
    <row r="220" spans="3:12" ht="15" customHeight="1" outlineLevel="1" x14ac:dyDescent="0.2">
      <c r="C220" s="97" t="s">
        <v>42</v>
      </c>
      <c r="D220" s="106">
        <v>60001</v>
      </c>
      <c r="E220" s="86" t="s">
        <v>31</v>
      </c>
      <c r="F220" s="87"/>
      <c r="G220" s="132">
        <v>0.25</v>
      </c>
      <c r="H220" s="132">
        <f>G220</f>
        <v>0.25</v>
      </c>
      <c r="I220" s="132">
        <f t="shared" si="2"/>
        <v>0.25</v>
      </c>
      <c r="J220" s="132">
        <f t="shared" ref="J220:J222" si="24">H220</f>
        <v>0.25</v>
      </c>
      <c r="K220" s="132">
        <f t="shared" ref="K220:K222" si="25">I220</f>
        <v>0.25</v>
      </c>
      <c r="L220" s="134">
        <f t="shared" ref="L220:L222" si="26">J220</f>
        <v>0.25</v>
      </c>
    </row>
    <row r="221" spans="3:12" ht="15" customHeight="1" outlineLevel="1" x14ac:dyDescent="0.2">
      <c r="C221" s="123" t="s">
        <v>71</v>
      </c>
      <c r="D221" s="88">
        <f>G220</f>
        <v>0.25</v>
      </c>
      <c r="E221" s="99" t="s">
        <v>75</v>
      </c>
      <c r="F221" s="106"/>
      <c r="G221" s="106">
        <v>5.25</v>
      </c>
      <c r="H221" s="138">
        <f>ROUND((1-H220)*H$200*2,1)/2</f>
        <v>17.25</v>
      </c>
      <c r="I221" s="106">
        <f>ROUND((1-I220)*I$200*2,1)/2</f>
        <v>9</v>
      </c>
      <c r="J221" s="108">
        <f>ROUND((1-J220)*J$200*2,1)/2</f>
        <v>13.15</v>
      </c>
      <c r="K221" s="109">
        <f>ROUND((1-K220)*K$200*2,1)/2</f>
        <v>7.9</v>
      </c>
      <c r="L221" s="51">
        <f>ROUND((1-L220)*L$200*2,1)/2</f>
        <v>52.5</v>
      </c>
    </row>
    <row r="222" spans="3:12" ht="15" customHeight="1" outlineLevel="1" x14ac:dyDescent="0.2">
      <c r="C222" s="98" t="s">
        <v>43</v>
      </c>
      <c r="D222" s="103">
        <v>65001</v>
      </c>
      <c r="E222" s="135" t="s">
        <v>31</v>
      </c>
      <c r="F222" s="136"/>
      <c r="G222" s="133">
        <v>0.1875</v>
      </c>
      <c r="H222" s="133">
        <f>G222</f>
        <v>0.1875</v>
      </c>
      <c r="I222" s="133">
        <f t="shared" si="2"/>
        <v>0.1875</v>
      </c>
      <c r="J222" s="133">
        <f t="shared" si="24"/>
        <v>0.1875</v>
      </c>
      <c r="K222" s="133">
        <f t="shared" si="25"/>
        <v>0.1875</v>
      </c>
      <c r="L222" s="137">
        <f t="shared" si="26"/>
        <v>0.1875</v>
      </c>
    </row>
    <row r="223" spans="3:12" ht="15" customHeight="1" outlineLevel="1" x14ac:dyDescent="0.2">
      <c r="C223" s="124" t="s">
        <v>72</v>
      </c>
      <c r="D223" s="90">
        <f>G222</f>
        <v>0.1875</v>
      </c>
      <c r="E223" s="102" t="s">
        <v>75</v>
      </c>
      <c r="F223" s="103"/>
      <c r="G223" s="103">
        <v>5.7</v>
      </c>
      <c r="H223" s="115">
        <f>ROUND((1-H222)*H$200*2,1)/2</f>
        <v>18.7</v>
      </c>
      <c r="I223" s="103">
        <f>ROUND((1-I222)*I$200*2,1)/2</f>
        <v>9.75</v>
      </c>
      <c r="J223" s="104">
        <f>ROUND((1-J222)*J$200*2,1)/2</f>
        <v>14.2</v>
      </c>
      <c r="K223" s="104">
        <f>ROUND((1-K222)*K$200*2,1)/2</f>
        <v>8.5500000000000007</v>
      </c>
      <c r="L223" s="105">
        <f>ROUND((1-L222)*L$200*2,1)/2</f>
        <v>56.9</v>
      </c>
    </row>
    <row r="224" spans="3:12" ht="15" customHeight="1" outlineLevel="1" x14ac:dyDescent="0.2">
      <c r="C224" s="97" t="s">
        <v>44</v>
      </c>
      <c r="D224" s="106">
        <v>70001</v>
      </c>
      <c r="E224" s="86" t="s">
        <v>31</v>
      </c>
      <c r="F224" s="87"/>
      <c r="G224" s="132">
        <v>0.125</v>
      </c>
      <c r="H224" s="132">
        <f>G224</f>
        <v>0.125</v>
      </c>
      <c r="I224" s="132">
        <f t="shared" si="2"/>
        <v>0.125</v>
      </c>
      <c r="J224" s="132">
        <f t="shared" ref="J224" si="27">H224</f>
        <v>0.125</v>
      </c>
      <c r="K224" s="132">
        <f t="shared" ref="K224" si="28">I224</f>
        <v>0.125</v>
      </c>
      <c r="L224" s="134">
        <f t="shared" ref="L224" si="29">J224</f>
        <v>0.125</v>
      </c>
    </row>
    <row r="225" spans="3:12" ht="15" customHeight="1" outlineLevel="1" x14ac:dyDescent="0.2">
      <c r="C225" s="123" t="s">
        <v>73</v>
      </c>
      <c r="D225" s="88">
        <f>G224</f>
        <v>0.125</v>
      </c>
      <c r="E225" s="99" t="s">
        <v>55</v>
      </c>
      <c r="F225" s="106"/>
      <c r="G225" s="106">
        <v>6.15</v>
      </c>
      <c r="H225" s="138">
        <f>ROUND((1-H224)*H$200*2,1)/2</f>
        <v>20.149999999999999</v>
      </c>
      <c r="I225" s="106">
        <f>ROUND((1-I224)*I$200*2,1)/2</f>
        <v>10.5</v>
      </c>
      <c r="J225" s="108">
        <f>ROUND((1-J224)*J$200*2,1)/2</f>
        <v>15.3</v>
      </c>
      <c r="K225" s="108">
        <f>ROUND((1-K224)*K$200*2,1)/2</f>
        <v>9.1999999999999993</v>
      </c>
      <c r="L225" s="51">
        <f>ROUND((1-L224)*L$200*2,1)/2</f>
        <v>61.25</v>
      </c>
    </row>
    <row r="226" spans="3:12" ht="15" customHeight="1" outlineLevel="1" x14ac:dyDescent="0.2">
      <c r="C226" s="98" t="s">
        <v>45</v>
      </c>
      <c r="D226" s="103">
        <v>75001</v>
      </c>
      <c r="E226" s="135" t="s">
        <v>31</v>
      </c>
      <c r="F226" s="136"/>
      <c r="G226" s="133">
        <v>6.25E-2</v>
      </c>
      <c r="H226" s="133">
        <f>G226</f>
        <v>6.25E-2</v>
      </c>
      <c r="I226" s="133">
        <f t="shared" ref="I226" si="30">G226</f>
        <v>6.25E-2</v>
      </c>
      <c r="J226" s="133">
        <f t="shared" ref="J226" si="31">H226</f>
        <v>6.25E-2</v>
      </c>
      <c r="K226" s="133">
        <f t="shared" ref="K226" si="32">I226</f>
        <v>6.25E-2</v>
      </c>
      <c r="L226" s="137">
        <f t="shared" ref="L226" si="33">J226</f>
        <v>6.25E-2</v>
      </c>
    </row>
    <row r="227" spans="3:12" ht="15" customHeight="1" outlineLevel="1" x14ac:dyDescent="0.2">
      <c r="C227" s="124" t="s">
        <v>74</v>
      </c>
      <c r="D227" s="133">
        <f>G226</f>
        <v>6.25E-2</v>
      </c>
      <c r="E227" s="102" t="s">
        <v>75</v>
      </c>
      <c r="F227" s="103"/>
      <c r="G227" s="113">
        <v>6.55</v>
      </c>
      <c r="H227" s="113">
        <f>ROUND((1-H226)*H$200*2,1)/2</f>
        <v>21.55</v>
      </c>
      <c r="I227" s="113">
        <f>ROUND((1-I226)*I$200*2,1)/2</f>
        <v>11.25</v>
      </c>
      <c r="J227" s="113">
        <f>ROUND((1-J226)*J$200*2,1)/2</f>
        <v>16.399999999999999</v>
      </c>
      <c r="K227" s="113">
        <f>ROUND((1-K226)*K$200*2,1)/2</f>
        <v>9.85</v>
      </c>
      <c r="L227" s="114">
        <f>ROUND((1-L226)*L$200*2,1)/2</f>
        <v>65.650000000000006</v>
      </c>
    </row>
    <row r="228" spans="3:12" ht="15" customHeight="1" outlineLevel="1" x14ac:dyDescent="0.2">
      <c r="C228" s="97" t="s">
        <v>53</v>
      </c>
      <c r="D228" s="106">
        <v>80001</v>
      </c>
      <c r="E228" s="86" t="s">
        <v>31</v>
      </c>
      <c r="F228" s="87"/>
      <c r="G228" s="88">
        <v>0</v>
      </c>
      <c r="H228" s="88">
        <f>G228</f>
        <v>0</v>
      </c>
      <c r="I228" s="88">
        <f t="shared" si="2"/>
        <v>0</v>
      </c>
      <c r="J228" s="88">
        <f t="shared" ref="J228" si="34">H228</f>
        <v>0</v>
      </c>
      <c r="K228" s="88">
        <f t="shared" ref="K228" si="35">I228</f>
        <v>0</v>
      </c>
      <c r="L228" s="89">
        <f t="shared" ref="L228" si="36">J228</f>
        <v>0</v>
      </c>
    </row>
    <row r="229" spans="3:12" ht="15" customHeight="1" outlineLevel="1" thickBot="1" x14ac:dyDescent="0.25">
      <c r="C229" s="125" t="s">
        <v>76</v>
      </c>
      <c r="D229" s="91">
        <f>G228</f>
        <v>0</v>
      </c>
      <c r="E229" s="117" t="s">
        <v>75</v>
      </c>
      <c r="F229" s="110"/>
      <c r="G229" s="111">
        <v>7</v>
      </c>
      <c r="H229" s="111">
        <f>ROUND((1-H228)*H$200*2,1)/2</f>
        <v>23</v>
      </c>
      <c r="I229" s="111">
        <f>ROUND((1-I228)*I$200*2,1)/2</f>
        <v>12</v>
      </c>
      <c r="J229" s="116">
        <f>ROUND((1-J228)*J$200*2,1)/2</f>
        <v>17.5</v>
      </c>
      <c r="K229" s="116">
        <f>ROUND((1-K228)*K$200*2,1)/2</f>
        <v>10.5</v>
      </c>
      <c r="L229" s="112">
        <f>ROUND((1-L228)*L$200*2,1)/2</f>
        <v>70</v>
      </c>
    </row>
    <row r="230" spans="3:12" ht="15" customHeight="1" x14ac:dyDescent="0.2">
      <c r="C230" s="78"/>
      <c r="D230" s="78"/>
    </row>
    <row r="231" spans="3:12" ht="15" customHeight="1" x14ac:dyDescent="0.2">
      <c r="C231" s="78"/>
      <c r="D231" s="78"/>
    </row>
    <row r="232" spans="3:12" ht="16" thickBot="1" x14ac:dyDescent="0.25"/>
    <row r="233" spans="3:12" s="1" customFormat="1" ht="20" customHeight="1" collapsed="1" thickTop="1" x14ac:dyDescent="0.2">
      <c r="C233" s="201" t="s">
        <v>89</v>
      </c>
      <c r="D233" s="201"/>
      <c r="E233" s="209"/>
      <c r="F233" s="209"/>
      <c r="G233" s="209"/>
      <c r="H233" s="210"/>
      <c r="I233" s="214" t="s">
        <v>87</v>
      </c>
      <c r="J233" s="215"/>
      <c r="K233" s="211"/>
      <c r="L233" s="209"/>
    </row>
  </sheetData>
  <hyperlinks>
    <hyperlink ref="C10" r:id="rId1" xr:uid="{00000000-0004-0000-0000-000000000000}"/>
  </hyperlinks>
  <pageMargins left="0.39370078740157483" right="0.39370078740157483" top="0.78740157480314965" bottom="0.59055118110236227" header="0.31496062992125984" footer="0.19685039370078741"/>
  <pageSetup paperSize="9" scale="64" fitToHeight="0" orientation="portrait" r:id="rId2"/>
  <headerFooter>
    <oddFooter>&amp;L&amp;10&amp;K01+049&amp;F - &amp;A&amp;R&amp;P / &amp;N</oddFooter>
  </headerFooter>
  <ignoredErrors>
    <ignoredError sqref="I205 J205:L205 I206:L211 I229:L229 H213:L228 I212:L212 H206:H211 H205 H212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Basistabellen</vt:lpstr>
      <vt:lpstr>Basistabellen!_Hlk108535107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Rhiner</dc:creator>
  <cp:lastModifiedBy>Mühlbacher David</cp:lastModifiedBy>
  <cp:lastPrinted>2022-11-15T08:39:52Z</cp:lastPrinted>
  <dcterms:created xsi:type="dcterms:W3CDTF">2022-11-10T09:44:43Z</dcterms:created>
  <dcterms:modified xsi:type="dcterms:W3CDTF">2024-05-17T11:13:26Z</dcterms:modified>
</cp:coreProperties>
</file>